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tefka.kucarova\Desktop\s2026\ВРБ\"/>
    </mc:Choice>
  </mc:AlternateContent>
  <bookViews>
    <workbookView xWindow="120" yWindow="120" windowWidth="12120" windowHeight="9120" firstSheet="2" activeTab="2"/>
  </bookViews>
  <sheets>
    <sheet name="за попълване " sheetId="13" r:id="rId1"/>
    <sheet name="за попълване - ИП" sheetId="39" r:id="rId2"/>
    <sheet name="Ф.2026 добавки" sheetId="35" r:id="rId3"/>
  </sheets>
  <calcPr calcId="162913"/>
</workbook>
</file>

<file path=xl/calcChain.xml><?xml version="1.0" encoding="utf-8"?>
<calcChain xmlns="http://schemas.openxmlformats.org/spreadsheetml/2006/main">
  <c r="AP11" i="35" l="1"/>
  <c r="U20" i="35"/>
  <c r="AH12" i="35"/>
  <c r="AH13" i="35"/>
  <c r="AH14" i="35"/>
  <c r="AH15" i="35"/>
  <c r="AH16" i="35"/>
  <c r="AH17" i="35"/>
  <c r="AH18" i="35"/>
  <c r="AH19" i="35"/>
  <c r="AH11" i="35"/>
  <c r="J11" i="35" l="1"/>
  <c r="AV19" i="35" l="1"/>
  <c r="AV11" i="35"/>
  <c r="AR12" i="35"/>
  <c r="AR13" i="35"/>
  <c r="AR14" i="35"/>
  <c r="AR15" i="35"/>
  <c r="AR16" i="35"/>
  <c r="AR17" i="35"/>
  <c r="AR18" i="35"/>
  <c r="AR19" i="35"/>
  <c r="AP12" i="35"/>
  <c r="AP13" i="35"/>
  <c r="AP14" i="35"/>
  <c r="AP15" i="35"/>
  <c r="AP16" i="35"/>
  <c r="AP17" i="35"/>
  <c r="AP18" i="35"/>
  <c r="AP19" i="35"/>
  <c r="AR11" i="35"/>
  <c r="AF13" i="35"/>
  <c r="AD13" i="35"/>
  <c r="AD14" i="35"/>
  <c r="AD17" i="35"/>
  <c r="AD18" i="35"/>
  <c r="AD19" i="35"/>
  <c r="AF11" i="35"/>
  <c r="AD11" i="35"/>
  <c r="AB11" i="35"/>
  <c r="Z12" i="35"/>
  <c r="Z13" i="35"/>
  <c r="Z14" i="35"/>
  <c r="Z15" i="35"/>
  <c r="Z16" i="35"/>
  <c r="Z17" i="35"/>
  <c r="Z18" i="35"/>
  <c r="Z19" i="35"/>
  <c r="Z11" i="35"/>
  <c r="X11" i="35"/>
  <c r="AT12" i="35"/>
  <c r="AT11" i="35"/>
  <c r="S12" i="35"/>
  <c r="S13" i="35"/>
  <c r="S14" i="35"/>
  <c r="S15" i="35"/>
  <c r="S16" i="35"/>
  <c r="S17" i="35"/>
  <c r="S18" i="35"/>
  <c r="S19" i="35"/>
  <c r="S11" i="35"/>
  <c r="Q12" i="35"/>
  <c r="Q13" i="35"/>
  <c r="Q14" i="35"/>
  <c r="Q15" i="35"/>
  <c r="Q16" i="35"/>
  <c r="Q17" i="35"/>
  <c r="Q18" i="35"/>
  <c r="Q19" i="35"/>
  <c r="Q11" i="35"/>
  <c r="O12" i="35"/>
  <c r="O13" i="35"/>
  <c r="O14" i="35"/>
  <c r="O15" i="35"/>
  <c r="O16" i="35"/>
  <c r="O17" i="35"/>
  <c r="O18" i="35"/>
  <c r="O19" i="35"/>
  <c r="O11" i="35"/>
  <c r="L11" i="35"/>
  <c r="G13" i="35" l="1"/>
  <c r="F13" i="35"/>
  <c r="E13" i="35"/>
  <c r="C13" i="35"/>
  <c r="G12" i="39" l="1"/>
  <c r="I12" i="39"/>
  <c r="F12" i="39"/>
  <c r="AV12" i="35" l="1"/>
  <c r="AV13" i="35"/>
  <c r="AV14" i="35"/>
  <c r="AV15" i="35"/>
  <c r="AV16" i="35"/>
  <c r="AV17" i="35"/>
  <c r="AV18" i="35"/>
  <c r="E19" i="35" l="1"/>
  <c r="C19" i="35"/>
  <c r="E18" i="35"/>
  <c r="C18" i="35"/>
  <c r="E17" i="35"/>
  <c r="C17" i="35"/>
  <c r="E16" i="35"/>
  <c r="C16" i="35"/>
  <c r="E15" i="35"/>
  <c r="C15" i="35"/>
  <c r="E14" i="35"/>
  <c r="C14" i="35"/>
  <c r="G12" i="35"/>
  <c r="F12" i="35"/>
  <c r="E12" i="35"/>
  <c r="C12" i="35"/>
  <c r="G11" i="35"/>
  <c r="F11" i="35"/>
  <c r="E11" i="35"/>
  <c r="H14" i="35" l="1"/>
  <c r="H15" i="35"/>
  <c r="H16" i="35"/>
  <c r="H17" i="35"/>
  <c r="H18" i="35"/>
  <c r="H19" i="35"/>
  <c r="H11" i="35"/>
  <c r="AX11" i="35" s="1"/>
  <c r="H12" i="35"/>
  <c r="AW20" i="35" l="1"/>
  <c r="AU20" i="35"/>
  <c r="AT20" i="35"/>
  <c r="AS20" i="35"/>
  <c r="AQ20" i="35"/>
  <c r="AO20" i="35"/>
  <c r="AM20" i="35"/>
  <c r="AK20" i="35"/>
  <c r="AI20" i="35"/>
  <c r="AG20" i="35"/>
  <c r="AE20" i="35"/>
  <c r="AC20" i="35"/>
  <c r="AA20" i="35"/>
  <c r="Y20" i="35"/>
  <c r="W20" i="35"/>
  <c r="T20" i="35"/>
  <c r="S20" i="35"/>
  <c r="R20" i="35"/>
  <c r="Q20" i="35"/>
  <c r="P20" i="35"/>
  <c r="O20" i="35"/>
  <c r="N20" i="35"/>
  <c r="K20" i="35"/>
  <c r="I20" i="35"/>
  <c r="D20" i="35"/>
  <c r="B20" i="35"/>
  <c r="X19" i="35"/>
  <c r="AX19" i="35" s="1"/>
  <c r="X18" i="35"/>
  <c r="AX18" i="35" s="1"/>
  <c r="X17" i="35"/>
  <c r="AX17" i="35" s="1"/>
  <c r="X16" i="35"/>
  <c r="AX16" i="35" s="1"/>
  <c r="X15" i="35"/>
  <c r="AX15" i="35" s="1"/>
  <c r="X14" i="35"/>
  <c r="AX14" i="35" s="1"/>
  <c r="X13" i="35"/>
  <c r="AX13" i="35" s="1"/>
  <c r="X12" i="35"/>
  <c r="AX12" i="35" s="1"/>
  <c r="AV20" i="35"/>
  <c r="AR20" i="35"/>
  <c r="AP20" i="35"/>
  <c r="AN20" i="35"/>
  <c r="AF20" i="35"/>
  <c r="AB20" i="35"/>
  <c r="L20" i="35"/>
  <c r="J20" i="35"/>
  <c r="AD20" i="35" l="1"/>
  <c r="G20" i="35"/>
  <c r="X20" i="35"/>
  <c r="AJ20" i="35"/>
  <c r="F20" i="35"/>
  <c r="E20" i="35"/>
  <c r="C20" i="35"/>
  <c r="M20" i="35"/>
  <c r="V20" i="35"/>
  <c r="Z20" i="35"/>
  <c r="AH20" i="35"/>
  <c r="AL20" i="35"/>
  <c r="H20" i="35" l="1"/>
  <c r="AX20" i="35" s="1"/>
  <c r="P27" i="13" l="1"/>
  <c r="O27" i="13"/>
  <c r="N27" i="13"/>
  <c r="M27" i="13"/>
  <c r="L27" i="13"/>
  <c r="K27" i="13"/>
  <c r="J27" i="13"/>
  <c r="I27" i="13"/>
  <c r="H27" i="13"/>
  <c r="F26" i="13"/>
  <c r="E26" i="13"/>
  <c r="D26" i="13"/>
  <c r="F25" i="13"/>
  <c r="E25" i="13"/>
  <c r="D25" i="13"/>
  <c r="F24" i="13"/>
  <c r="E24" i="13"/>
  <c r="D24" i="13"/>
  <c r="F23" i="13"/>
  <c r="E23" i="13"/>
  <c r="D23" i="13"/>
  <c r="F22" i="13"/>
  <c r="E22" i="13"/>
  <c r="D22" i="13"/>
  <c r="F21" i="13"/>
  <c r="E21" i="13"/>
  <c r="D21" i="13"/>
  <c r="G15" i="13"/>
  <c r="G14" i="13"/>
  <c r="G13" i="13"/>
  <c r="F12" i="13"/>
  <c r="E12" i="13"/>
  <c r="D12" i="13"/>
  <c r="G11" i="13"/>
  <c r="G10" i="13"/>
  <c r="G9" i="13"/>
  <c r="F8" i="13"/>
  <c r="E8" i="13"/>
  <c r="D8" i="13"/>
  <c r="E16" i="13" l="1"/>
  <c r="F16" i="13"/>
  <c r="G12" i="13"/>
  <c r="D16" i="13"/>
  <c r="G8" i="13"/>
  <c r="G21" i="13"/>
  <c r="G22" i="13"/>
  <c r="G23" i="13"/>
  <c r="G24" i="13"/>
  <c r="G25" i="13"/>
  <c r="G26" i="13"/>
  <c r="D27" i="13"/>
  <c r="E27" i="13"/>
  <c r="F27" i="13"/>
  <c r="G16" i="13" l="1"/>
  <c r="G28" i="13"/>
  <c r="G27" i="13"/>
</calcChain>
</file>

<file path=xl/sharedStrings.xml><?xml version="1.0" encoding="utf-8"?>
<sst xmlns="http://schemas.openxmlformats.org/spreadsheetml/2006/main" count="137" uniqueCount="110">
  <si>
    <t>НП</t>
  </si>
  <si>
    <t>ЕРС</t>
  </si>
  <si>
    <t>вс.</t>
  </si>
  <si>
    <t>ВРБК</t>
  </si>
  <si>
    <t>общо 318</t>
  </si>
  <si>
    <t>общо 322 </t>
  </si>
  <si>
    <t>Стипендии</t>
  </si>
  <si>
    <t>СФО</t>
  </si>
  <si>
    <t>уч.</t>
  </si>
  <si>
    <t>ОУ Кипилово</t>
  </si>
  <si>
    <t>ОУ Градец</t>
  </si>
  <si>
    <t>ОУ Мокрен</t>
  </si>
  <si>
    <t>ОУ Пъдарево</t>
  </si>
  <si>
    <t>ОУ Стрелци</t>
  </si>
  <si>
    <t xml:space="preserve">ОУ Тича </t>
  </si>
  <si>
    <t>ОУ Филаретово</t>
  </si>
  <si>
    <t>ОУ Ябланово</t>
  </si>
  <si>
    <t>Държавни дейности</t>
  </si>
  <si>
    <t>Местни дейности</t>
  </si>
  <si>
    <t>ДД</t>
  </si>
  <si>
    <t>МД</t>
  </si>
  <si>
    <t>ДОФ.</t>
  </si>
  <si>
    <t>ПО ПРИХОДА</t>
  </si>
  <si>
    <t>ВС.</t>
  </si>
  <si>
    <t xml:space="preserve"> Неданъчни приходи</t>
  </si>
  <si>
    <t>Приходи и доходи от собственост</t>
  </si>
  <si>
    <t>24-00</t>
  </si>
  <si>
    <t>Нетни приходи от продажба на услуги, стоки и продукция</t>
  </si>
  <si>
    <t>24-04</t>
  </si>
  <si>
    <t>Приходи от наеми на имущество</t>
  </si>
  <si>
    <t>24-05</t>
  </si>
  <si>
    <t>Приходи от наеми на земя</t>
  </si>
  <si>
    <t>24-06</t>
  </si>
  <si>
    <t>Внесени ДДС и др. данъци в/у продажбите / - /</t>
  </si>
  <si>
    <t>37-00</t>
  </si>
  <si>
    <t>Внесен данък върху приходите от стопанска дейност /-/</t>
  </si>
  <si>
    <t>37-02</t>
  </si>
  <si>
    <t>Вътрешни трансфери в системата на първостепенния разпоредител</t>
  </si>
  <si>
    <t>61-09</t>
  </si>
  <si>
    <t>ВСИЧКО</t>
  </si>
  <si>
    <t>ПО РАЗХОДА</t>
  </si>
  <si>
    <t xml:space="preserve">в т.ч. по дейности </t>
  </si>
  <si>
    <t>§</t>
  </si>
  <si>
    <t>Дофинансирана дейност</t>
  </si>
  <si>
    <t>01-02-05</t>
  </si>
  <si>
    <t>Заплати и осигурителни вноски</t>
  </si>
  <si>
    <t>Издръжка</t>
  </si>
  <si>
    <t>19-00</t>
  </si>
  <si>
    <t>Платени данъци,такси и административни санкции</t>
  </si>
  <si>
    <t>40-00</t>
  </si>
  <si>
    <t>51-52-53</t>
  </si>
  <si>
    <t>Капиталови разходи</t>
  </si>
  <si>
    <t>Резерв за непредвидени и неотложни разходи</t>
  </si>
  <si>
    <t>ОБЩО РАЗХОДИ РЕКАПИТУЛАЦИЯ</t>
  </si>
  <si>
    <t>СУ гр.Котел</t>
  </si>
  <si>
    <t xml:space="preserve">автобуси </t>
  </si>
  <si>
    <t>І-VIІкл.</t>
  </si>
  <si>
    <t>гр.</t>
  </si>
  <si>
    <t>пар.</t>
  </si>
  <si>
    <t>ПИГ гр</t>
  </si>
  <si>
    <t>дейност 318</t>
  </si>
  <si>
    <t>дейност 326</t>
  </si>
  <si>
    <t>дейност 322</t>
  </si>
  <si>
    <t>инст.</t>
  </si>
  <si>
    <t>отопление на течно гориво</t>
  </si>
  <si>
    <t xml:space="preserve">100% ОКФ </t>
  </si>
  <si>
    <t>подп.хранене</t>
  </si>
  <si>
    <t>ИФО</t>
  </si>
  <si>
    <t>88-00</t>
  </si>
  <si>
    <t>Събрани средства и извършени плащания за сметка на др.бюджети , сметки и фондове</t>
  </si>
  <si>
    <t>занимания по интереси</t>
  </si>
  <si>
    <t>НП инст.</t>
  </si>
  <si>
    <t>НП уч.</t>
  </si>
  <si>
    <t>ОУ</t>
  </si>
  <si>
    <t>podp.</t>
  </si>
  <si>
    <t xml:space="preserve">ЕРС </t>
  </si>
  <si>
    <t>Рес подп.</t>
  </si>
  <si>
    <t>Рес.приобщ.</t>
  </si>
  <si>
    <t>хранене</t>
  </si>
  <si>
    <t>средстава по ЕРС*1.12</t>
  </si>
  <si>
    <t>дейност</t>
  </si>
  <si>
    <t>натурален показател / кв.м., бр./</t>
  </si>
  <si>
    <t>усвоено за обекта до края на предходната година</t>
  </si>
  <si>
    <t>наименование на обект/  № на проекта</t>
  </si>
  <si>
    <r>
      <rPr>
        <b/>
        <sz val="10"/>
        <color indexed="8"/>
        <rFont val="Calibri"/>
        <family val="2"/>
        <charset val="204"/>
      </rPr>
      <t xml:space="preserve">Забележка - </t>
    </r>
    <r>
      <rPr>
        <sz val="10"/>
        <color theme="1"/>
        <rFont val="Calibri"/>
        <family val="2"/>
        <charset val="204"/>
        <scheme val="minor"/>
      </rPr>
      <t>за СМР, АН,СН, Проектиране, инжинеринг др.</t>
    </r>
  </si>
  <si>
    <t>сметна стойност на обекта / обща стойност на обекта /</t>
  </si>
  <si>
    <t>ЕРС издръжка 30%</t>
  </si>
  <si>
    <t>ДКФ -1.2%</t>
  </si>
  <si>
    <t>17*2463*1.12  230*2244*1.12</t>
  </si>
  <si>
    <t>ЕРС -5224</t>
  </si>
  <si>
    <t>ЕРС-590</t>
  </si>
  <si>
    <t>ДМТБ-18</t>
  </si>
  <si>
    <t xml:space="preserve">норматив от 1 € за ученик записан в несп.уч. обуч.ЦСОП </t>
  </si>
  <si>
    <t>ЕРС-3868</t>
  </si>
  <si>
    <t>ЕРС -516</t>
  </si>
  <si>
    <t xml:space="preserve"> ЕРС-2118*1.12</t>
  </si>
  <si>
    <t>ДЦОУД-852*1.12</t>
  </si>
  <si>
    <t>ЕРС-1435</t>
  </si>
  <si>
    <t>ЕРС-24</t>
  </si>
  <si>
    <t xml:space="preserve">     321*51+  17*57 + 129*134 Стипендии</t>
  </si>
  <si>
    <t>СУ I и II гимн.ет.  247*47  90*87</t>
  </si>
  <si>
    <t xml:space="preserve">Разчет капиталови разходи - Начален план 2026 г. </t>
  </si>
  <si>
    <t>източник на средствата за текущата година-2026 г.</t>
  </si>
  <si>
    <t>план за 2026 г. /€</t>
  </si>
  <si>
    <t>ЕРС-106</t>
  </si>
  <si>
    <t>ЕРС -106</t>
  </si>
  <si>
    <t>ОКФ - 98.8%</t>
  </si>
  <si>
    <t xml:space="preserve">ПО  НИСПУО 01.01.2026 г.  </t>
  </si>
  <si>
    <t xml:space="preserve">               ИНФОРМАЦИЯ ЗА РАЗПРЕДЕЛЕНИЕТО НА СРЕДСТВАТА ПО УЧИЛИЩА, ПО КОМПОНЕНТИ НА ФОРМУЛИТЕ ЗА ВСЯКА ОТДЕЛНА ДЕЙНОСТ</t>
  </si>
  <si>
    <t>всичко 2026 в евро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</si>
</sst>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#&quot;-&quot;0#"/>
    <numFmt numFmtId="165" formatCode="00&quot;-&quot;0#"/>
  </numFmts>
  <fonts count="25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Calibri"/>
      <family val="2"/>
      <charset val="204"/>
      <scheme val="minor"/>
    </font>
    <font>
      <sz val="8"/>
      <color rgb="FFFF0000"/>
      <name val="Calibri"/>
      <family val="2"/>
      <charset val="204"/>
      <scheme val="minor"/>
    </font>
    <font>
      <b/>
      <sz val="9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sz val="10"/>
      <name val="Hebar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b/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9"/>
      <color indexed="12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8"/>
      <color rgb="FFFF0000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indexed="8"/>
      <name val="Calibri"/>
      <family val="2"/>
      <charset val="204"/>
    </font>
    <font>
      <b/>
      <sz val="8"/>
      <color rgb="FFFF0000"/>
      <name val="Times New Roman"/>
      <family val="1"/>
      <charset val="204"/>
    </font>
    <font>
      <sz val="9"/>
      <color rgb="FFFF0000"/>
      <name val="Calibri"/>
      <family val="2"/>
      <charset val="204"/>
      <scheme val="minor"/>
    </font>
    <font>
      <sz val="9"/>
      <name val="Calibri"/>
      <family val="2"/>
      <charset val="204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</fills>
  <borders count="5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0" fontId="9" fillId="0" borderId="0"/>
    <xf numFmtId="0" fontId="10" fillId="0" borderId="0"/>
    <xf numFmtId="0" fontId="11" fillId="0" borderId="0"/>
  </cellStyleXfs>
  <cellXfs count="266">
    <xf numFmtId="0" fontId="0" fillId="0" borderId="0" xfId="0"/>
    <xf numFmtId="0" fontId="4" fillId="3" borderId="1" xfId="0" applyFont="1" applyFill="1" applyBorder="1"/>
    <xf numFmtId="0" fontId="12" fillId="0" borderId="0" xfId="0" applyFont="1"/>
    <xf numFmtId="0" fontId="13" fillId="0" borderId="0" xfId="0" applyFont="1"/>
    <xf numFmtId="0" fontId="14" fillId="0" borderId="1" xfId="0" applyFont="1" applyBorder="1"/>
    <xf numFmtId="0" fontId="13" fillId="0" borderId="1" xfId="0" applyFont="1" applyBorder="1"/>
    <xf numFmtId="0" fontId="13" fillId="0" borderId="1" xfId="0" applyFont="1" applyBorder="1" applyAlignment="1">
      <alignment wrapText="1"/>
    </xf>
    <xf numFmtId="0" fontId="6" fillId="0" borderId="33" xfId="0" applyFont="1" applyBorder="1"/>
    <xf numFmtId="49" fontId="13" fillId="0" borderId="4" xfId="0" applyNumberFormat="1" applyFont="1" applyBorder="1"/>
    <xf numFmtId="0" fontId="6" fillId="0" borderId="7" xfId="0" applyFont="1" applyBorder="1" applyAlignment="1">
      <alignment horizontal="right"/>
    </xf>
    <xf numFmtId="0" fontId="13" fillId="0" borderId="4" xfId="0" applyFont="1" applyBorder="1"/>
    <xf numFmtId="0" fontId="13" fillId="0" borderId="18" xfId="0" applyFont="1" applyBorder="1"/>
    <xf numFmtId="0" fontId="6" fillId="4" borderId="16" xfId="0" applyFont="1" applyFill="1" applyBorder="1"/>
    <xf numFmtId="49" fontId="6" fillId="4" borderId="1" xfId="0" applyNumberFormat="1" applyFont="1" applyFill="1" applyBorder="1"/>
    <xf numFmtId="0" fontId="6" fillId="4" borderId="2" xfId="0" applyFont="1" applyFill="1" applyBorder="1" applyAlignment="1">
      <alignment horizontal="right"/>
    </xf>
    <xf numFmtId="0" fontId="13" fillId="0" borderId="1" xfId="0" applyFont="1" applyBorder="1" applyAlignment="1"/>
    <xf numFmtId="0" fontId="14" fillId="0" borderId="17" xfId="0" applyFont="1" applyBorder="1" applyAlignment="1"/>
    <xf numFmtId="0" fontId="13" fillId="0" borderId="16" xfId="0" applyFont="1" applyBorder="1" applyAlignment="1">
      <alignment horizontal="left" vertical="center" wrapText="1"/>
    </xf>
    <xf numFmtId="49" fontId="13" fillId="0" borderId="1" xfId="0" applyNumberFormat="1" applyFont="1" applyBorder="1"/>
    <xf numFmtId="0" fontId="13" fillId="0" borderId="2" xfId="0" applyFont="1" applyBorder="1" applyAlignment="1">
      <alignment horizontal="right" wrapText="1"/>
    </xf>
    <xf numFmtId="0" fontId="13" fillId="0" borderId="16" xfId="0" applyFont="1" applyBorder="1"/>
    <xf numFmtId="0" fontId="13" fillId="0" borderId="2" xfId="0" applyFont="1" applyBorder="1" applyAlignment="1">
      <alignment horizontal="right"/>
    </xf>
    <xf numFmtId="0" fontId="6" fillId="4" borderId="16" xfId="0" applyFont="1" applyFill="1" applyBorder="1" applyAlignment="1">
      <alignment horizontal="left" vertical="center" wrapText="1"/>
    </xf>
    <xf numFmtId="0" fontId="6" fillId="4" borderId="2" xfId="0" applyFont="1" applyFill="1" applyBorder="1" applyAlignment="1">
      <alignment horizontal="right" wrapText="1"/>
    </xf>
    <xf numFmtId="0" fontId="14" fillId="4" borderId="21" xfId="0" applyFont="1" applyFill="1" applyBorder="1" applyAlignment="1">
      <alignment wrapText="1"/>
    </xf>
    <xf numFmtId="49" fontId="6" fillId="4" borderId="5" xfId="0" applyNumberFormat="1" applyFont="1" applyFill="1" applyBorder="1"/>
    <xf numFmtId="0" fontId="6" fillId="4" borderId="13" xfId="0" applyFont="1" applyFill="1" applyBorder="1" applyAlignment="1">
      <alignment horizontal="right" wrapText="1"/>
    </xf>
    <xf numFmtId="0" fontId="13" fillId="0" borderId="5" xfId="0" applyFont="1" applyBorder="1" applyAlignment="1"/>
    <xf numFmtId="0" fontId="14" fillId="0" borderId="22" xfId="0" applyFont="1" applyBorder="1"/>
    <xf numFmtId="0" fontId="13" fillId="0" borderId="23" xfId="0" applyFont="1" applyBorder="1"/>
    <xf numFmtId="0" fontId="14" fillId="0" borderId="24" xfId="0" applyFont="1" applyFill="1" applyBorder="1" applyAlignment="1"/>
    <xf numFmtId="0" fontId="13" fillId="0" borderId="0" xfId="0" applyFont="1" applyAlignment="1">
      <alignment wrapText="1"/>
    </xf>
    <xf numFmtId="49" fontId="6" fillId="0" borderId="1" xfId="1" applyNumberFormat="1" applyFont="1" applyFill="1" applyBorder="1" applyAlignment="1">
      <alignment horizontal="right" vertical="center"/>
    </xf>
    <xf numFmtId="3" fontId="15" fillId="0" borderId="1" xfId="2" applyNumberFormat="1" applyFont="1" applyFill="1" applyBorder="1" applyAlignment="1" applyProtection="1">
      <alignment horizontal="right" vertical="center"/>
    </xf>
    <xf numFmtId="164" fontId="6" fillId="0" borderId="1" xfId="1" quotePrefix="1" applyNumberFormat="1" applyFont="1" applyFill="1" applyBorder="1" applyAlignment="1">
      <alignment horizontal="right" vertical="center"/>
    </xf>
    <xf numFmtId="164" fontId="6" fillId="0" borderId="1" xfId="1" applyNumberFormat="1" applyFont="1" applyFill="1" applyBorder="1" applyAlignment="1">
      <alignment horizontal="right" vertical="center"/>
    </xf>
    <xf numFmtId="165" fontId="6" fillId="0" borderId="1" xfId="1" applyNumberFormat="1" applyFont="1" applyFill="1" applyBorder="1" applyAlignment="1">
      <alignment horizontal="right"/>
    </xf>
    <xf numFmtId="164" fontId="6" fillId="0" borderId="1" xfId="1" applyNumberFormat="1" applyFont="1" applyFill="1" applyBorder="1" applyAlignment="1">
      <alignment horizontal="right"/>
    </xf>
    <xf numFmtId="3" fontId="6" fillId="0" borderId="1" xfId="2" applyNumberFormat="1" applyFont="1" applyFill="1" applyBorder="1" applyAlignment="1" applyProtection="1">
      <alignment horizontal="right" vertical="center"/>
    </xf>
    <xf numFmtId="3" fontId="6" fillId="2" borderId="1" xfId="2" applyNumberFormat="1" applyFont="1" applyFill="1" applyBorder="1" applyAlignment="1" applyProtection="1">
      <alignment horizontal="right" vertical="center"/>
    </xf>
    <xf numFmtId="3" fontId="13" fillId="0" borderId="0" xfId="0" applyNumberFormat="1" applyFont="1"/>
    <xf numFmtId="0" fontId="1" fillId="0" borderId="0" xfId="0" applyFont="1" applyAlignment="1">
      <alignment horizontal="justify"/>
    </xf>
    <xf numFmtId="0" fontId="2" fillId="4" borderId="19" xfId="0" applyFont="1" applyFill="1" applyBorder="1" applyAlignment="1">
      <alignment wrapText="1"/>
    </xf>
    <xf numFmtId="0" fontId="13" fillId="0" borderId="13" xfId="0" applyFont="1" applyBorder="1" applyAlignment="1"/>
    <xf numFmtId="0" fontId="4" fillId="0" borderId="0" xfId="0" applyFont="1"/>
    <xf numFmtId="0" fontId="7" fillId="9" borderId="4" xfId="0" applyFont="1" applyFill="1" applyBorder="1"/>
    <xf numFmtId="0" fontId="7" fillId="9" borderId="1" xfId="0" applyFont="1" applyFill="1" applyBorder="1" applyAlignment="1">
      <alignment horizontal="right"/>
    </xf>
    <xf numFmtId="0" fontId="8" fillId="10" borderId="12" xfId="0" applyFont="1" applyFill="1" applyBorder="1"/>
    <xf numFmtId="0" fontId="7" fillId="11" borderId="4" xfId="0" applyFont="1" applyFill="1" applyBorder="1"/>
    <xf numFmtId="0" fontId="7" fillId="7" borderId="4" xfId="0" applyFont="1" applyFill="1" applyBorder="1"/>
    <xf numFmtId="0" fontId="7" fillId="8" borderId="4" xfId="0" applyFont="1" applyFill="1" applyBorder="1"/>
    <xf numFmtId="0" fontId="7" fillId="8" borderId="1" xfId="0" applyFont="1" applyFill="1" applyBorder="1" applyAlignment="1">
      <alignment horizontal="right"/>
    </xf>
    <xf numFmtId="0" fontId="7" fillId="11" borderId="12" xfId="0" applyFont="1" applyFill="1" applyBorder="1" applyAlignment="1">
      <alignment horizontal="center" wrapText="1"/>
    </xf>
    <xf numFmtId="0" fontId="7" fillId="12" borderId="12" xfId="0" applyFont="1" applyFill="1" applyBorder="1" applyAlignment="1">
      <alignment horizontal="center"/>
    </xf>
    <xf numFmtId="0" fontId="7" fillId="12" borderId="4" xfId="0" applyFont="1" applyFill="1" applyBorder="1"/>
    <xf numFmtId="0" fontId="7" fillId="3" borderId="12" xfId="0" applyFont="1" applyFill="1" applyBorder="1" applyAlignment="1">
      <alignment horizontal="center" wrapText="1"/>
    </xf>
    <xf numFmtId="0" fontId="7" fillId="3" borderId="4" xfId="0" applyFont="1" applyFill="1" applyBorder="1"/>
    <xf numFmtId="0" fontId="13" fillId="0" borderId="0" xfId="0" applyFont="1" applyAlignment="1">
      <alignment horizontal="center"/>
    </xf>
    <xf numFmtId="0" fontId="13" fillId="0" borderId="1" xfId="0" applyFont="1" applyBorder="1" applyAlignment="1">
      <alignment horizontal="center"/>
    </xf>
    <xf numFmtId="0" fontId="7" fillId="0" borderId="46" xfId="0" applyFont="1" applyFill="1" applyBorder="1"/>
    <xf numFmtId="0" fontId="4" fillId="3" borderId="3" xfId="0" applyFont="1" applyFill="1" applyBorder="1"/>
    <xf numFmtId="0" fontId="7" fillId="11" borderId="1" xfId="0" applyFont="1" applyFill="1" applyBorder="1" applyAlignment="1">
      <alignment horizontal="right"/>
    </xf>
    <xf numFmtId="0" fontId="7" fillId="7" borderId="1" xfId="0" applyFont="1" applyFill="1" applyBorder="1" applyAlignment="1">
      <alignment horizontal="right"/>
    </xf>
    <xf numFmtId="0" fontId="7" fillId="12" borderId="1" xfId="0" applyFont="1" applyFill="1" applyBorder="1" applyAlignment="1">
      <alignment horizontal="right"/>
    </xf>
    <xf numFmtId="0" fontId="7" fillId="3" borderId="1" xfId="0" applyFont="1" applyFill="1" applyBorder="1" applyAlignment="1">
      <alignment horizontal="right"/>
    </xf>
    <xf numFmtId="0" fontId="16" fillId="0" borderId="0" xfId="0" applyFont="1"/>
    <xf numFmtId="0" fontId="7" fillId="6" borderId="35" xfId="0" applyFont="1" applyFill="1" applyBorder="1"/>
    <xf numFmtId="0" fontId="4" fillId="6" borderId="36" xfId="0" applyFont="1" applyFill="1" applyBorder="1"/>
    <xf numFmtId="0" fontId="4" fillId="6" borderId="30" xfId="0" applyFont="1" applyFill="1" applyBorder="1"/>
    <xf numFmtId="0" fontId="18" fillId="0" borderId="0" xfId="0" applyFont="1" applyFill="1"/>
    <xf numFmtId="0" fontId="5" fillId="6" borderId="36" xfId="0" applyFont="1" applyFill="1" applyBorder="1"/>
    <xf numFmtId="0" fontId="5" fillId="0" borderId="0" xfId="0" applyFont="1"/>
    <xf numFmtId="0" fontId="17" fillId="0" borderId="0" xfId="0" applyFont="1"/>
    <xf numFmtId="0" fontId="5" fillId="6" borderId="47" xfId="0" applyFont="1" applyFill="1" applyBorder="1"/>
    <xf numFmtId="0" fontId="7" fillId="8" borderId="4" xfId="0" applyFont="1" applyFill="1" applyBorder="1" applyAlignment="1">
      <alignment horizontal="right"/>
    </xf>
    <xf numFmtId="0" fontId="7" fillId="0" borderId="0" xfId="0" applyFont="1" applyFill="1"/>
    <xf numFmtId="0" fontId="0" fillId="0" borderId="1" xfId="0" applyBorder="1"/>
    <xf numFmtId="0" fontId="4" fillId="3" borderId="16" xfId="0" applyFont="1" applyFill="1" applyBorder="1"/>
    <xf numFmtId="0" fontId="8" fillId="13" borderId="41" xfId="0" applyFont="1" applyFill="1" applyBorder="1" applyAlignment="1">
      <alignment horizontal="center" wrapText="1"/>
    </xf>
    <xf numFmtId="0" fontId="7" fillId="13" borderId="2" xfId="0" applyFont="1" applyFill="1" applyBorder="1"/>
    <xf numFmtId="0" fontId="7" fillId="13" borderId="19" xfId="0" applyFont="1" applyFill="1" applyBorder="1" applyAlignment="1">
      <alignment horizontal="right"/>
    </xf>
    <xf numFmtId="0" fontId="7" fillId="13" borderId="2" xfId="0" applyFont="1" applyFill="1" applyBorder="1" applyAlignment="1">
      <alignment horizontal="right"/>
    </xf>
    <xf numFmtId="0" fontId="7" fillId="13" borderId="1" xfId="0" applyFont="1" applyFill="1" applyBorder="1" applyAlignment="1">
      <alignment horizontal="right"/>
    </xf>
    <xf numFmtId="0" fontId="7" fillId="13" borderId="1" xfId="0" applyFont="1" applyFill="1" applyBorder="1"/>
    <xf numFmtId="0" fontId="7" fillId="3" borderId="12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right" wrapText="1"/>
    </xf>
    <xf numFmtId="0" fontId="19" fillId="0" borderId="1" xfId="0" applyFont="1" applyBorder="1" applyAlignment="1">
      <alignment wrapText="1"/>
    </xf>
    <xf numFmtId="0" fontId="19" fillId="0" borderId="1" xfId="0" applyFont="1" applyFill="1" applyBorder="1" applyAlignment="1">
      <alignment wrapText="1"/>
    </xf>
    <xf numFmtId="0" fontId="20" fillId="0" borderId="1" xfId="0" applyFont="1" applyBorder="1" applyAlignment="1">
      <alignment wrapText="1"/>
    </xf>
    <xf numFmtId="0" fontId="7" fillId="0" borderId="0" xfId="0" applyFont="1" applyFill="1"/>
    <xf numFmtId="0" fontId="22" fillId="0" borderId="0" xfId="0" applyFont="1" applyFill="1"/>
    <xf numFmtId="0" fontId="18" fillId="8" borderId="4" xfId="0" applyFont="1" applyFill="1" applyBorder="1" applyAlignment="1">
      <alignment horizontal="right"/>
    </xf>
    <xf numFmtId="0" fontId="7" fillId="3" borderId="11" xfId="0" applyFont="1" applyFill="1" applyBorder="1" applyAlignment="1">
      <alignment horizontal="center"/>
    </xf>
    <xf numFmtId="0" fontId="7" fillId="3" borderId="48" xfId="0" applyFont="1" applyFill="1" applyBorder="1" applyAlignment="1">
      <alignment horizontal="center" wrapText="1"/>
    </xf>
    <xf numFmtId="0" fontId="4" fillId="3" borderId="2" xfId="0" applyFont="1" applyFill="1" applyBorder="1"/>
    <xf numFmtId="0" fontId="7" fillId="3" borderId="17" xfId="0" applyFont="1" applyFill="1" applyBorder="1" applyAlignment="1">
      <alignment horizontal="right"/>
    </xf>
    <xf numFmtId="0" fontId="7" fillId="13" borderId="39" xfId="0" applyFont="1" applyFill="1" applyBorder="1" applyAlignment="1">
      <alignment horizontal="center"/>
    </xf>
    <xf numFmtId="0" fontId="8" fillId="13" borderId="5" xfId="0" applyFont="1" applyFill="1" applyBorder="1" applyAlignment="1">
      <alignment horizontal="center" wrapText="1"/>
    </xf>
    <xf numFmtId="0" fontId="8" fillId="13" borderId="12" xfId="0" applyFont="1" applyFill="1" applyBorder="1" applyAlignment="1">
      <alignment wrapText="1"/>
    </xf>
    <xf numFmtId="0" fontId="8" fillId="13" borderId="42" xfId="0" applyFont="1" applyFill="1" applyBorder="1"/>
    <xf numFmtId="0" fontId="7" fillId="13" borderId="7" xfId="0" applyFont="1" applyFill="1" applyBorder="1"/>
    <xf numFmtId="0" fontId="7" fillId="13" borderId="4" xfId="0" applyFont="1" applyFill="1" applyBorder="1"/>
    <xf numFmtId="0" fontId="7" fillId="13" borderId="18" xfId="0" applyFont="1" applyFill="1" applyBorder="1"/>
    <xf numFmtId="0" fontId="7" fillId="13" borderId="17" xfId="0" applyFont="1" applyFill="1" applyBorder="1" applyAlignment="1">
      <alignment horizontal="right"/>
    </xf>
    <xf numFmtId="0" fontId="7" fillId="13" borderId="17" xfId="0" applyFont="1" applyFill="1" applyBorder="1"/>
    <xf numFmtId="0" fontId="7" fillId="10" borderId="5" xfId="0" applyFont="1" applyFill="1" applyBorder="1" applyAlignment="1"/>
    <xf numFmtId="0" fontId="7" fillId="10" borderId="1" xfId="0" applyFont="1" applyFill="1" applyBorder="1" applyAlignment="1">
      <alignment horizontal="right"/>
    </xf>
    <xf numFmtId="0" fontId="7" fillId="3" borderId="1" xfId="0" applyFont="1" applyFill="1" applyBorder="1"/>
    <xf numFmtId="0" fontId="23" fillId="0" borderId="0" xfId="0" applyFont="1"/>
    <xf numFmtId="0" fontId="24" fillId="0" borderId="0" xfId="0" applyFont="1"/>
    <xf numFmtId="0" fontId="7" fillId="11" borderId="5" xfId="0" applyFont="1" applyFill="1" applyBorder="1" applyAlignment="1">
      <alignment wrapText="1"/>
    </xf>
    <xf numFmtId="0" fontId="8" fillId="9" borderId="5" xfId="0" applyFont="1" applyFill="1" applyBorder="1" applyAlignment="1">
      <alignment horizontal="center" wrapText="1"/>
    </xf>
    <xf numFmtId="0" fontId="7" fillId="7" borderId="12" xfId="0" applyFont="1" applyFill="1" applyBorder="1" applyAlignment="1">
      <alignment horizontal="center" wrapText="1"/>
    </xf>
    <xf numFmtId="0" fontId="7" fillId="12" borderId="12" xfId="0" applyFont="1" applyFill="1" applyBorder="1" applyAlignment="1">
      <alignment horizontal="center" wrapText="1"/>
    </xf>
    <xf numFmtId="0" fontId="17" fillId="0" borderId="0" xfId="0" applyFont="1" applyAlignment="1">
      <alignment wrapText="1"/>
    </xf>
    <xf numFmtId="0" fontId="7" fillId="8" borderId="12" xfId="0" applyFont="1" applyFill="1" applyBorder="1" applyAlignment="1">
      <alignment horizontal="center" wrapText="1"/>
    </xf>
    <xf numFmtId="0" fontId="16" fillId="0" borderId="8" xfId="0" applyFont="1" applyBorder="1"/>
    <xf numFmtId="0" fontId="6" fillId="0" borderId="1" xfId="3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14" fillId="0" borderId="13" xfId="0" applyFont="1" applyBorder="1" applyAlignment="1">
      <alignment horizontal="left"/>
    </xf>
    <xf numFmtId="0" fontId="14" fillId="0" borderId="25" xfId="0" applyFont="1" applyBorder="1" applyAlignment="1">
      <alignment horizontal="left"/>
    </xf>
    <xf numFmtId="0" fontId="14" fillId="0" borderId="12" xfId="0" applyFont="1" applyBorder="1" applyAlignment="1">
      <alignment horizontal="left"/>
    </xf>
    <xf numFmtId="0" fontId="14" fillId="0" borderId="7" xfId="0" applyFont="1" applyBorder="1" applyAlignment="1">
      <alignment horizontal="left"/>
    </xf>
    <xf numFmtId="0" fontId="14" fillId="0" borderId="6" xfId="0" applyFont="1" applyBorder="1" applyAlignment="1">
      <alignment horizontal="left"/>
    </xf>
    <xf numFmtId="0" fontId="14" fillId="0" borderId="9" xfId="0" applyFont="1" applyBorder="1" applyAlignment="1">
      <alignment horizontal="left"/>
    </xf>
    <xf numFmtId="0" fontId="13" fillId="0" borderId="1" xfId="0" applyFont="1" applyBorder="1" applyAlignment="1">
      <alignment horizontal="center"/>
    </xf>
    <xf numFmtId="0" fontId="6" fillId="0" borderId="1" xfId="1" applyFont="1" applyFill="1" applyBorder="1" applyAlignment="1">
      <alignment vertical="center" wrapText="1"/>
    </xf>
    <xf numFmtId="0" fontId="13" fillId="0" borderId="2" xfId="0" applyFont="1" applyBorder="1" applyAlignment="1">
      <alignment horizontal="center"/>
    </xf>
    <xf numFmtId="0" fontId="13" fillId="0" borderId="10" xfId="0" applyFont="1" applyBorder="1" applyAlignment="1">
      <alignment horizontal="center"/>
    </xf>
    <xf numFmtId="0" fontId="13" fillId="0" borderId="3" xfId="0" applyFont="1" applyBorder="1" applyAlignment="1">
      <alignment horizontal="center"/>
    </xf>
    <xf numFmtId="0" fontId="13" fillId="0" borderId="7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6" fillId="0" borderId="1" xfId="1" applyFont="1" applyFill="1" applyBorder="1" applyAlignment="1">
      <alignment horizontal="left" vertical="center"/>
    </xf>
    <xf numFmtId="0" fontId="6" fillId="0" borderId="1" xfId="2" applyFont="1" applyFill="1" applyBorder="1" applyAlignment="1">
      <alignment horizontal="left" vertical="center"/>
    </xf>
    <xf numFmtId="0" fontId="6" fillId="0" borderId="1" xfId="2" applyFont="1" applyFill="1" applyBorder="1" applyAlignment="1">
      <alignment horizontal="left"/>
    </xf>
    <xf numFmtId="0" fontId="0" fillId="0" borderId="0" xfId="0" applyAlignment="1">
      <alignment horizontal="center"/>
    </xf>
    <xf numFmtId="0" fontId="7" fillId="0" borderId="0" xfId="0" applyFont="1" applyFill="1"/>
    <xf numFmtId="0" fontId="8" fillId="0" borderId="0" xfId="0" applyFont="1" applyFill="1" applyAlignment="1">
      <alignment horizontal="center"/>
    </xf>
    <xf numFmtId="0" fontId="7" fillId="0" borderId="26" xfId="0" applyFont="1" applyFill="1" applyBorder="1" applyAlignment="1">
      <alignment horizontal="center"/>
    </xf>
    <xf numFmtId="0" fontId="7" fillId="0" borderId="28" xfId="0" applyFont="1" applyFill="1" applyBorder="1" applyAlignment="1">
      <alignment horizontal="center"/>
    </xf>
    <xf numFmtId="0" fontId="7" fillId="3" borderId="37" xfId="0" quotePrefix="1" applyFont="1" applyFill="1" applyBorder="1" applyAlignment="1">
      <alignment horizontal="center"/>
    </xf>
    <xf numFmtId="0" fontId="7" fillId="3" borderId="38" xfId="0" quotePrefix="1" applyFont="1" applyFill="1" applyBorder="1" applyAlignment="1">
      <alignment horizontal="center"/>
    </xf>
    <xf numFmtId="0" fontId="7" fillId="3" borderId="39" xfId="0" quotePrefix="1" applyFont="1" applyFill="1" applyBorder="1" applyAlignment="1">
      <alignment horizontal="center"/>
    </xf>
    <xf numFmtId="0" fontId="7" fillId="13" borderId="37" xfId="0" applyFont="1" applyFill="1" applyBorder="1" applyAlignment="1">
      <alignment horizontal="center"/>
    </xf>
    <xf numFmtId="0" fontId="7" fillId="13" borderId="38" xfId="0" applyFont="1" applyFill="1" applyBorder="1" applyAlignment="1">
      <alignment horizontal="center"/>
    </xf>
    <xf numFmtId="0" fontId="7" fillId="13" borderId="40" xfId="0" applyFont="1" applyFill="1" applyBorder="1" applyAlignment="1">
      <alignment horizontal="center"/>
    </xf>
    <xf numFmtId="0" fontId="8" fillId="3" borderId="21" xfId="0" applyFont="1" applyFill="1" applyBorder="1" applyAlignment="1">
      <alignment horizontal="center" wrapText="1"/>
    </xf>
    <xf numFmtId="0" fontId="8" fillId="3" borderId="5" xfId="0" applyFont="1" applyFill="1" applyBorder="1" applyAlignment="1">
      <alignment horizontal="center" wrapText="1"/>
    </xf>
    <xf numFmtId="0" fontId="8" fillId="3" borderId="51" xfId="0" applyFont="1" applyFill="1" applyBorder="1" applyAlignment="1">
      <alignment horizontal="center" wrapText="1"/>
    </xf>
    <xf numFmtId="0" fontId="7" fillId="12" borderId="1" xfId="0" applyFont="1" applyFill="1" applyBorder="1" applyAlignment="1">
      <alignment horizontal="center" wrapText="1"/>
    </xf>
    <xf numFmtId="0" fontId="7" fillId="13" borderId="13" xfId="0" applyFont="1" applyFill="1" applyBorder="1" applyAlignment="1">
      <alignment horizontal="center" wrapText="1"/>
    </xf>
    <xf numFmtId="0" fontId="7" fillId="7" borderId="5" xfId="0" applyFont="1" applyFill="1" applyBorder="1" applyAlignment="1">
      <alignment horizontal="center"/>
    </xf>
    <xf numFmtId="0" fontId="7" fillId="12" borderId="5" xfId="0" applyFont="1" applyFill="1" applyBorder="1" applyAlignment="1">
      <alignment horizontal="center" wrapText="1"/>
    </xf>
    <xf numFmtId="0" fontId="7" fillId="3" borderId="5" xfId="0" applyFont="1" applyFill="1" applyBorder="1" applyAlignment="1">
      <alignment horizontal="center" wrapText="1"/>
    </xf>
    <xf numFmtId="0" fontId="8" fillId="9" borderId="5" xfId="0" applyFont="1" applyFill="1" applyBorder="1" applyAlignment="1">
      <alignment horizontal="center"/>
    </xf>
    <xf numFmtId="0" fontId="7" fillId="8" borderId="5" xfId="0" applyFont="1" applyFill="1" applyBorder="1" applyAlignment="1">
      <alignment horizontal="center"/>
    </xf>
    <xf numFmtId="0" fontId="7" fillId="11" borderId="5" xfId="0" applyFont="1" applyFill="1" applyBorder="1" applyAlignment="1">
      <alignment horizontal="center"/>
    </xf>
    <xf numFmtId="0" fontId="7" fillId="10" borderId="5" xfId="0" applyFont="1" applyFill="1" applyBorder="1" applyAlignment="1">
      <alignment horizontal="center" wrapText="1"/>
    </xf>
    <xf numFmtId="0" fontId="8" fillId="13" borderId="34" xfId="0" applyFont="1" applyFill="1" applyBorder="1" applyAlignment="1">
      <alignment horizontal="center" wrapText="1"/>
    </xf>
    <xf numFmtId="0" fontId="7" fillId="10" borderId="5" xfId="0" applyFont="1" applyFill="1" applyBorder="1" applyAlignment="1">
      <alignment horizontal="center"/>
    </xf>
    <xf numFmtId="0" fontId="7" fillId="10" borderId="13" xfId="0" applyFont="1" applyFill="1" applyBorder="1" applyAlignment="1">
      <alignment horizontal="center" wrapText="1"/>
    </xf>
    <xf numFmtId="0" fontId="7" fillId="8" borderId="13" xfId="0" applyFont="1" applyFill="1" applyBorder="1" applyAlignment="1">
      <alignment horizontal="center" wrapText="1"/>
    </xf>
    <xf numFmtId="0" fontId="7" fillId="8" borderId="12" xfId="0" applyFont="1" applyFill="1" applyBorder="1" applyAlignment="1">
      <alignment horizontal="center" wrapText="1"/>
    </xf>
    <xf numFmtId="0" fontId="7" fillId="0" borderId="44" xfId="0" applyFont="1" applyFill="1" applyBorder="1"/>
    <xf numFmtId="9" fontId="7" fillId="3" borderId="45" xfId="0" applyNumberFormat="1" applyFont="1" applyFill="1" applyBorder="1" applyAlignment="1">
      <alignment horizontal="center"/>
    </xf>
    <xf numFmtId="9" fontId="7" fillId="3" borderId="6" xfId="0" applyNumberFormat="1" applyFont="1" applyFill="1" applyBorder="1" applyAlignment="1">
      <alignment horizontal="center"/>
    </xf>
    <xf numFmtId="9" fontId="7" fillId="3" borderId="9" xfId="0" applyNumberFormat="1" applyFont="1" applyFill="1" applyBorder="1" applyAlignment="1">
      <alignment horizontal="center"/>
    </xf>
    <xf numFmtId="9" fontId="7" fillId="3" borderId="6" xfId="0" applyNumberFormat="1" applyFont="1" applyFill="1" applyBorder="1" applyAlignment="1">
      <alignment horizontal="center"/>
    </xf>
    <xf numFmtId="0" fontId="7" fillId="3" borderId="18" xfId="0" applyFont="1" applyFill="1" applyBorder="1"/>
    <xf numFmtId="0" fontId="7" fillId="13" borderId="45" xfId="0" applyFont="1" applyFill="1" applyBorder="1"/>
    <xf numFmtId="0" fontId="7" fillId="10" borderId="6" xfId="0" applyFont="1" applyFill="1" applyBorder="1" applyAlignment="1">
      <alignment horizontal="center"/>
    </xf>
    <xf numFmtId="0" fontId="7" fillId="10" borderId="9" xfId="0" applyFont="1" applyFill="1" applyBorder="1" applyAlignment="1">
      <alignment horizontal="center"/>
    </xf>
    <xf numFmtId="9" fontId="7" fillId="10" borderId="9" xfId="0" applyNumberFormat="1" applyFont="1" applyFill="1" applyBorder="1" applyAlignment="1">
      <alignment horizontal="center"/>
    </xf>
    <xf numFmtId="10" fontId="7" fillId="10" borderId="9" xfId="0" applyNumberFormat="1" applyFont="1" applyFill="1" applyBorder="1" applyAlignment="1">
      <alignment horizontal="center"/>
    </xf>
    <xf numFmtId="9" fontId="7" fillId="10" borderId="4" xfId="0" applyNumberFormat="1" applyFont="1" applyFill="1" applyBorder="1"/>
    <xf numFmtId="0" fontId="7" fillId="10" borderId="38" xfId="0" applyFont="1" applyFill="1" applyBorder="1" applyAlignment="1">
      <alignment horizontal="center"/>
    </xf>
    <xf numFmtId="0" fontId="7" fillId="10" borderId="40" xfId="0" applyFont="1" applyFill="1" applyBorder="1" applyAlignment="1">
      <alignment horizontal="center"/>
    </xf>
    <xf numFmtId="0" fontId="7" fillId="0" borderId="50" xfId="0" applyFont="1" applyFill="1" applyBorder="1" applyAlignment="1">
      <alignment horizontal="center"/>
    </xf>
    <xf numFmtId="0" fontId="18" fillId="0" borderId="50" xfId="0" applyFont="1" applyFill="1" applyBorder="1" applyAlignment="1">
      <alignment horizontal="center"/>
    </xf>
    <xf numFmtId="0" fontId="18" fillId="0" borderId="43" xfId="0" applyFont="1" applyFill="1" applyBorder="1" applyAlignment="1">
      <alignment horizontal="center"/>
    </xf>
    <xf numFmtId="0" fontId="3" fillId="0" borderId="53" xfId="0" applyFont="1" applyFill="1" applyBorder="1"/>
    <xf numFmtId="0" fontId="7" fillId="0" borderId="30" xfId="0" applyFont="1" applyFill="1" applyBorder="1" applyAlignment="1">
      <alignment horizontal="center"/>
    </xf>
    <xf numFmtId="0" fontId="8" fillId="3" borderId="35" xfId="0" applyFont="1" applyFill="1" applyBorder="1" applyAlignment="1">
      <alignment horizontal="center" wrapText="1"/>
    </xf>
    <xf numFmtId="0" fontId="7" fillId="3" borderId="36" xfId="0" applyFont="1" applyFill="1" applyBorder="1" applyAlignment="1">
      <alignment horizontal="center" wrapText="1"/>
    </xf>
    <xf numFmtId="0" fontId="8" fillId="3" borderId="36" xfId="0" applyFont="1" applyFill="1" applyBorder="1" applyAlignment="1">
      <alignment horizontal="center" wrapText="1"/>
    </xf>
    <xf numFmtId="0" fontId="7" fillId="3" borderId="47" xfId="0" applyFont="1" applyFill="1" applyBorder="1" applyAlignment="1">
      <alignment horizontal="center"/>
    </xf>
    <xf numFmtId="0" fontId="8" fillId="3" borderId="54" xfId="0" applyFont="1" applyFill="1" applyBorder="1" applyAlignment="1">
      <alignment horizontal="center" wrapText="1"/>
    </xf>
    <xf numFmtId="0" fontId="8" fillId="13" borderId="20" xfId="0" applyFont="1" applyFill="1" applyBorder="1" applyAlignment="1">
      <alignment horizontal="center" wrapText="1"/>
    </xf>
    <xf numFmtId="0" fontId="8" fillId="13" borderId="36" xfId="0" applyFont="1" applyFill="1" applyBorder="1" applyAlignment="1">
      <alignment horizontal="center" wrapText="1"/>
    </xf>
    <xf numFmtId="0" fontId="8" fillId="13" borderId="55" xfId="0" applyFont="1" applyFill="1" applyBorder="1" applyAlignment="1">
      <alignment horizontal="center" wrapText="1"/>
    </xf>
    <xf numFmtId="0" fontId="7" fillId="13" borderId="55" xfId="0" applyFont="1" applyFill="1" applyBorder="1" applyAlignment="1">
      <alignment wrapText="1"/>
    </xf>
    <xf numFmtId="0" fontId="8" fillId="13" borderId="29" xfId="0" applyFont="1" applyFill="1" applyBorder="1"/>
    <xf numFmtId="0" fontId="8" fillId="10" borderId="55" xfId="0" applyFont="1" applyFill="1" applyBorder="1"/>
    <xf numFmtId="0" fontId="7" fillId="10" borderId="36" xfId="0" applyFont="1" applyFill="1" applyBorder="1" applyAlignment="1">
      <alignment horizontal="center"/>
    </xf>
    <xf numFmtId="0" fontId="7" fillId="10" borderId="36" xfId="0" applyFont="1" applyFill="1" applyBorder="1" applyAlignment="1"/>
    <xf numFmtId="0" fontId="7" fillId="10" borderId="47" xfId="0" applyFont="1" applyFill="1" applyBorder="1" applyAlignment="1">
      <alignment horizontal="center" wrapText="1"/>
    </xf>
    <xf numFmtId="0" fontId="7" fillId="10" borderId="36" xfId="0" applyFont="1" applyFill="1" applyBorder="1" applyAlignment="1">
      <alignment horizontal="center" wrapText="1"/>
    </xf>
    <xf numFmtId="0" fontId="8" fillId="9" borderId="36" xfId="0" applyFont="1" applyFill="1" applyBorder="1" applyAlignment="1">
      <alignment horizontal="center"/>
    </xf>
    <xf numFmtId="0" fontId="8" fillId="9" borderId="36" xfId="0" applyFont="1" applyFill="1" applyBorder="1" applyAlignment="1">
      <alignment horizontal="center"/>
    </xf>
    <xf numFmtId="0" fontId="7" fillId="8" borderId="36" xfId="0" applyFont="1" applyFill="1" applyBorder="1" applyAlignment="1">
      <alignment horizontal="center"/>
    </xf>
    <xf numFmtId="0" fontId="7" fillId="8" borderId="55" xfId="0" applyFont="1" applyFill="1" applyBorder="1"/>
    <xf numFmtId="0" fontId="7" fillId="8" borderId="47" xfId="0" applyFont="1" applyFill="1" applyBorder="1" applyAlignment="1">
      <alignment horizontal="center" wrapText="1"/>
    </xf>
    <xf numFmtId="0" fontId="7" fillId="8" borderId="55" xfId="0" applyFont="1" applyFill="1" applyBorder="1" applyAlignment="1">
      <alignment horizontal="center" wrapText="1"/>
    </xf>
    <xf numFmtId="0" fontId="7" fillId="11" borderId="36" xfId="0" applyFont="1" applyFill="1" applyBorder="1" applyAlignment="1">
      <alignment horizontal="center"/>
    </xf>
    <xf numFmtId="0" fontId="7" fillId="11" borderId="55" xfId="0" applyFont="1" applyFill="1" applyBorder="1" applyAlignment="1">
      <alignment wrapText="1"/>
    </xf>
    <xf numFmtId="0" fontId="7" fillId="11" borderId="55" xfId="0" applyFont="1" applyFill="1" applyBorder="1"/>
    <xf numFmtId="0" fontId="7" fillId="7" borderId="36" xfId="0" applyFont="1" applyFill="1" applyBorder="1" applyAlignment="1">
      <alignment horizontal="center"/>
    </xf>
    <xf numFmtId="0" fontId="7" fillId="7" borderId="55" xfId="0" applyFont="1" applyFill="1" applyBorder="1"/>
    <xf numFmtId="0" fontId="7" fillId="12" borderId="36" xfId="0" applyFont="1" applyFill="1" applyBorder="1" applyAlignment="1">
      <alignment horizontal="center" wrapText="1"/>
    </xf>
    <xf numFmtId="0" fontId="7" fillId="12" borderId="55" xfId="0" applyFont="1" applyFill="1" applyBorder="1" applyAlignment="1">
      <alignment horizontal="center" wrapText="1"/>
    </xf>
    <xf numFmtId="0" fontId="7" fillId="12" borderId="55" xfId="0" applyFont="1" applyFill="1" applyBorder="1" applyAlignment="1">
      <alignment horizontal="center"/>
    </xf>
    <xf numFmtId="0" fontId="7" fillId="12" borderId="55" xfId="0" applyFont="1" applyFill="1" applyBorder="1"/>
    <xf numFmtId="0" fontId="7" fillId="3" borderId="55" xfId="0" applyFont="1" applyFill="1" applyBorder="1"/>
    <xf numFmtId="0" fontId="7" fillId="3" borderId="36" xfId="0" applyFont="1" applyFill="1" applyBorder="1" applyAlignment="1">
      <alignment horizontal="center" wrapText="1"/>
    </xf>
    <xf numFmtId="0" fontId="7" fillId="11" borderId="36" xfId="0" applyFont="1" applyFill="1" applyBorder="1" applyAlignment="1">
      <alignment wrapText="1"/>
    </xf>
    <xf numFmtId="0" fontId="7" fillId="13" borderId="47" xfId="0" applyFont="1" applyFill="1" applyBorder="1" applyAlignment="1">
      <alignment horizontal="center" wrapText="1"/>
    </xf>
    <xf numFmtId="0" fontId="2" fillId="0" borderId="32" xfId="0" applyFont="1" applyFill="1" applyBorder="1" applyAlignment="1">
      <alignment horizontal="right" wrapText="1"/>
    </xf>
    <xf numFmtId="0" fontId="2" fillId="0" borderId="57" xfId="0" applyFont="1" applyFill="1" applyBorder="1" applyAlignment="1">
      <alignment horizontal="center" wrapText="1"/>
    </xf>
    <xf numFmtId="0" fontId="2" fillId="0" borderId="49" xfId="0" applyFont="1" applyFill="1" applyBorder="1" applyAlignment="1">
      <alignment horizontal="center" wrapText="1"/>
    </xf>
    <xf numFmtId="0" fontId="2" fillId="0" borderId="44" xfId="0" applyFont="1" applyFill="1" applyBorder="1"/>
    <xf numFmtId="0" fontId="2" fillId="0" borderId="46" xfId="0" applyFont="1" applyFill="1" applyBorder="1" applyAlignment="1">
      <alignment horizontal="right" wrapText="1"/>
    </xf>
    <xf numFmtId="0" fontId="2" fillId="0" borderId="56" xfId="0" applyFont="1" applyFill="1" applyBorder="1" applyAlignment="1">
      <alignment horizontal="right" wrapText="1"/>
    </xf>
    <xf numFmtId="0" fontId="7" fillId="0" borderId="56" xfId="0" applyFont="1" applyFill="1" applyBorder="1"/>
    <xf numFmtId="0" fontId="4" fillId="3" borderId="21" xfId="0" applyFont="1" applyFill="1" applyBorder="1"/>
    <xf numFmtId="0" fontId="4" fillId="3" borderId="5" xfId="0" applyFont="1" applyFill="1" applyBorder="1"/>
    <xf numFmtId="0" fontId="4" fillId="3" borderId="13" xfId="0" applyFont="1" applyFill="1" applyBorder="1"/>
    <xf numFmtId="0" fontId="7" fillId="3" borderId="51" xfId="0" applyFont="1" applyFill="1" applyBorder="1" applyAlignment="1">
      <alignment horizontal="right"/>
    </xf>
    <xf numFmtId="0" fontId="7" fillId="13" borderId="41" xfId="0" applyFont="1" applyFill="1" applyBorder="1" applyAlignment="1">
      <alignment horizontal="right"/>
    </xf>
    <xf numFmtId="0" fontId="7" fillId="13" borderId="13" xfId="0" applyFont="1" applyFill="1" applyBorder="1" applyAlignment="1">
      <alignment horizontal="right"/>
    </xf>
    <xf numFmtId="0" fontId="7" fillId="13" borderId="13" xfId="0" applyFont="1" applyFill="1" applyBorder="1"/>
    <xf numFmtId="0" fontId="7" fillId="13" borderId="5" xfId="0" applyFont="1" applyFill="1" applyBorder="1"/>
    <xf numFmtId="0" fontId="7" fillId="13" borderId="51" xfId="0" applyFont="1" applyFill="1" applyBorder="1"/>
    <xf numFmtId="0" fontId="4" fillId="3" borderId="12" xfId="0" applyFont="1" applyFill="1" applyBorder="1"/>
    <xf numFmtId="0" fontId="7" fillId="3" borderId="5" xfId="0" applyFont="1" applyFill="1" applyBorder="1"/>
    <xf numFmtId="0" fontId="7" fillId="10" borderId="5" xfId="0" applyFont="1" applyFill="1" applyBorder="1" applyAlignment="1">
      <alignment horizontal="right"/>
    </xf>
    <xf numFmtId="0" fontId="7" fillId="9" borderId="5" xfId="0" applyFont="1" applyFill="1" applyBorder="1" applyAlignment="1">
      <alignment horizontal="right"/>
    </xf>
    <xf numFmtId="0" fontId="7" fillId="8" borderId="5" xfId="0" applyFont="1" applyFill="1" applyBorder="1" applyAlignment="1">
      <alignment horizontal="right"/>
    </xf>
    <xf numFmtId="0" fontId="7" fillId="11" borderId="5" xfId="0" applyFont="1" applyFill="1" applyBorder="1" applyAlignment="1">
      <alignment horizontal="right"/>
    </xf>
    <xf numFmtId="0" fontId="7" fillId="7" borderId="5" xfId="0" applyFont="1" applyFill="1" applyBorder="1" applyAlignment="1">
      <alignment horizontal="right"/>
    </xf>
    <xf numFmtId="0" fontId="7" fillId="12" borderId="5" xfId="0" applyFont="1" applyFill="1" applyBorder="1" applyAlignment="1">
      <alignment horizontal="right"/>
    </xf>
    <xf numFmtId="0" fontId="7" fillId="3" borderId="5" xfId="0" applyFont="1" applyFill="1" applyBorder="1" applyAlignment="1">
      <alignment horizontal="right"/>
    </xf>
    <xf numFmtId="0" fontId="7" fillId="6" borderId="36" xfId="0" applyFont="1" applyFill="1" applyBorder="1"/>
    <xf numFmtId="0" fontId="7" fillId="6" borderId="47" xfId="0" applyFont="1" applyFill="1" applyBorder="1"/>
    <xf numFmtId="0" fontId="7" fillId="6" borderId="4" xfId="0" applyFont="1" applyFill="1" applyBorder="1" applyAlignment="1">
      <alignment horizontal="right"/>
    </xf>
    <xf numFmtId="0" fontId="4" fillId="6" borderId="4" xfId="0" applyFont="1" applyFill="1" applyBorder="1"/>
    <xf numFmtId="0" fontId="7" fillId="6" borderId="36" xfId="0" applyFont="1" applyFill="1" applyBorder="1" applyAlignment="1">
      <alignment horizontal="right"/>
    </xf>
    <xf numFmtId="0" fontId="18" fillId="6" borderId="4" xfId="0" applyFont="1" applyFill="1" applyBorder="1" applyAlignment="1">
      <alignment horizontal="right"/>
    </xf>
    <xf numFmtId="0" fontId="18" fillId="6" borderId="11" xfId="0" applyFont="1" applyFill="1" applyBorder="1" applyAlignment="1">
      <alignment horizontal="right"/>
    </xf>
    <xf numFmtId="0" fontId="18" fillId="11" borderId="4" xfId="0" applyFont="1" applyFill="1" applyBorder="1" applyAlignment="1">
      <alignment horizontal="right"/>
    </xf>
    <xf numFmtId="0" fontId="18" fillId="6" borderId="36" xfId="0" applyFont="1" applyFill="1" applyBorder="1" applyAlignment="1">
      <alignment horizontal="right"/>
    </xf>
    <xf numFmtId="0" fontId="18" fillId="6" borderId="47" xfId="0" applyFont="1" applyFill="1" applyBorder="1" applyAlignment="1">
      <alignment horizontal="right"/>
    </xf>
    <xf numFmtId="0" fontId="2" fillId="0" borderId="30" xfId="0" applyFont="1" applyFill="1" applyBorder="1" applyAlignment="1">
      <alignment horizontal="right" wrapText="1"/>
    </xf>
    <xf numFmtId="0" fontId="8" fillId="0" borderId="32" xfId="0" applyFont="1" applyFill="1" applyBorder="1"/>
    <xf numFmtId="0" fontId="8" fillId="3" borderId="14" xfId="0" applyFont="1" applyFill="1" applyBorder="1" applyAlignment="1">
      <alignment horizontal="right"/>
    </xf>
    <xf numFmtId="0" fontId="8" fillId="3" borderId="15" xfId="0" applyFont="1" applyFill="1" applyBorder="1" applyAlignment="1">
      <alignment horizontal="right"/>
    </xf>
    <xf numFmtId="0" fontId="8" fillId="3" borderId="31" xfId="0" applyFont="1" applyFill="1" applyBorder="1" applyAlignment="1">
      <alignment horizontal="right"/>
    </xf>
    <xf numFmtId="0" fontId="8" fillId="13" borderId="31" xfId="0" applyFont="1" applyFill="1" applyBorder="1" applyAlignment="1">
      <alignment horizontal="right"/>
    </xf>
    <xf numFmtId="0" fontId="8" fillId="5" borderId="52" xfId="0" applyFont="1" applyFill="1" applyBorder="1" applyAlignment="1">
      <alignment horizontal="right"/>
    </xf>
    <xf numFmtId="0" fontId="8" fillId="5" borderId="15" xfId="0" applyFont="1" applyFill="1" applyBorder="1" applyAlignment="1">
      <alignment horizontal="right"/>
    </xf>
    <xf numFmtId="0" fontId="8" fillId="9" borderId="15" xfId="0" applyFont="1" applyFill="1" applyBorder="1" applyAlignment="1">
      <alignment horizontal="right"/>
    </xf>
    <xf numFmtId="0" fontId="8" fillId="8" borderId="15" xfId="0" applyFont="1" applyFill="1" applyBorder="1" applyAlignment="1">
      <alignment horizontal="right"/>
    </xf>
    <xf numFmtId="0" fontId="8" fillId="11" borderId="15" xfId="0" applyFont="1" applyFill="1" applyBorder="1" applyAlignment="1">
      <alignment horizontal="right"/>
    </xf>
    <xf numFmtId="0" fontId="8" fillId="7" borderId="15" xfId="0" applyFont="1" applyFill="1" applyBorder="1" applyAlignment="1">
      <alignment horizontal="right"/>
    </xf>
    <xf numFmtId="0" fontId="8" fillId="12" borderId="15" xfId="0" applyFont="1" applyFill="1" applyBorder="1" applyAlignment="1">
      <alignment horizontal="right"/>
    </xf>
    <xf numFmtId="0" fontId="8" fillId="13" borderId="27" xfId="0" applyFont="1" applyFill="1" applyBorder="1" applyAlignment="1">
      <alignment horizontal="right"/>
    </xf>
    <xf numFmtId="0" fontId="17" fillId="0" borderId="8" xfId="0" applyFont="1" applyBorder="1"/>
  </cellXfs>
  <cellStyles count="4">
    <cellStyle name="Normal 2" xfId="2"/>
    <cellStyle name="Normal_EBK_PROJECT_2001-last" xfId="1"/>
    <cellStyle name="Normal_MAKET" xfId="3"/>
    <cellStyle name="Нормален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P31"/>
  <sheetViews>
    <sheetView zoomScaleNormal="100" workbookViewId="0">
      <selection activeCell="C62" sqref="C62"/>
    </sheetView>
  </sheetViews>
  <sheetFormatPr defaultRowHeight="12"/>
  <cols>
    <col min="1" max="1" width="7.5703125" style="3" customWidth="1"/>
    <col min="2" max="2" width="32" style="3" customWidth="1"/>
    <col min="3" max="3" width="6.5703125" style="3" customWidth="1"/>
    <col min="4" max="4" width="8.7109375" style="3" customWidth="1"/>
    <col min="5" max="5" width="7.42578125" style="3" customWidth="1"/>
    <col min="6" max="7" width="7.7109375" style="3" customWidth="1"/>
    <col min="8" max="8" width="7.28515625" style="3" customWidth="1"/>
    <col min="9" max="9" width="7.5703125" style="3" customWidth="1"/>
    <col min="10" max="10" width="6.42578125" style="3" customWidth="1"/>
    <col min="11" max="11" width="6" style="3" customWidth="1"/>
    <col min="12" max="12" width="6.7109375" style="3" customWidth="1"/>
    <col min="13" max="13" width="6.42578125" style="3" customWidth="1"/>
    <col min="14" max="14" width="7.28515625" style="3" customWidth="1"/>
    <col min="15" max="15" width="6.85546875" style="3" customWidth="1"/>
    <col min="16" max="16" width="8.85546875" style="3" customWidth="1"/>
    <col min="17" max="17" width="9.5703125" style="3" customWidth="1"/>
    <col min="18" max="18" width="9.140625" style="3"/>
    <col min="19" max="19" width="9.140625" style="3" customWidth="1"/>
    <col min="20" max="16384" width="9.140625" style="3"/>
  </cols>
  <sheetData>
    <row r="3" spans="2:16" ht="14.25">
      <c r="B3" s="2" t="s">
        <v>73</v>
      </c>
      <c r="M3" s="118"/>
      <c r="N3" s="118"/>
      <c r="O3" s="118"/>
      <c r="P3" s="57"/>
    </row>
    <row r="6" spans="2:16" ht="24">
      <c r="B6" s="4" t="s">
        <v>22</v>
      </c>
      <c r="C6" s="5"/>
      <c r="D6" s="6" t="s">
        <v>17</v>
      </c>
      <c r="E6" s="6" t="s">
        <v>18</v>
      </c>
      <c r="F6" s="5"/>
      <c r="G6" s="5" t="s">
        <v>23</v>
      </c>
    </row>
    <row r="7" spans="2:16">
      <c r="B7" s="7" t="s">
        <v>24</v>
      </c>
      <c r="C7" s="8"/>
      <c r="D7" s="9"/>
      <c r="E7" s="10"/>
      <c r="F7" s="10"/>
      <c r="G7" s="11"/>
    </row>
    <row r="8" spans="2:16">
      <c r="B8" s="12" t="s">
        <v>25</v>
      </c>
      <c r="C8" s="13" t="s">
        <v>26</v>
      </c>
      <c r="D8" s="14">
        <f>SUM(D9:D11)</f>
        <v>0</v>
      </c>
      <c r="E8" s="14">
        <f t="shared" ref="E8:F8" si="0">SUM(E9:E11)</f>
        <v>0</v>
      </c>
      <c r="F8" s="14">
        <f t="shared" si="0"/>
        <v>0</v>
      </c>
      <c r="G8" s="16">
        <f>SUM(D8:F8)</f>
        <v>0</v>
      </c>
    </row>
    <row r="9" spans="2:16" ht="24">
      <c r="B9" s="17" t="s">
        <v>27</v>
      </c>
      <c r="C9" s="18" t="s">
        <v>28</v>
      </c>
      <c r="D9" s="19"/>
      <c r="E9" s="15"/>
      <c r="F9" s="15"/>
      <c r="G9" s="16">
        <f t="shared" ref="G9:G15" si="1">SUM(D9:F9)</f>
        <v>0</v>
      </c>
    </row>
    <row r="10" spans="2:16">
      <c r="B10" s="20" t="s">
        <v>29</v>
      </c>
      <c r="C10" s="18" t="s">
        <v>30</v>
      </c>
      <c r="D10" s="21"/>
      <c r="E10" s="15"/>
      <c r="F10" s="15"/>
      <c r="G10" s="16">
        <f t="shared" si="1"/>
        <v>0</v>
      </c>
    </row>
    <row r="11" spans="2:16">
      <c r="B11" s="20" t="s">
        <v>31</v>
      </c>
      <c r="C11" s="18" t="s">
        <v>32</v>
      </c>
      <c r="D11" s="21"/>
      <c r="E11" s="15"/>
      <c r="F11" s="15"/>
      <c r="G11" s="16">
        <f t="shared" si="1"/>
        <v>0</v>
      </c>
    </row>
    <row r="12" spans="2:16" ht="24">
      <c r="B12" s="22" t="s">
        <v>33</v>
      </c>
      <c r="C12" s="13" t="s">
        <v>34</v>
      </c>
      <c r="D12" s="23">
        <f>SUM(D13)</f>
        <v>0</v>
      </c>
      <c r="E12" s="23">
        <f t="shared" ref="E12:F12" si="2">SUM(E13)</f>
        <v>0</v>
      </c>
      <c r="F12" s="23">
        <f t="shared" si="2"/>
        <v>0</v>
      </c>
      <c r="G12" s="16">
        <f t="shared" si="1"/>
        <v>0</v>
      </c>
    </row>
    <row r="13" spans="2:16" ht="24">
      <c r="B13" s="17" t="s">
        <v>35</v>
      </c>
      <c r="C13" s="18" t="s">
        <v>36</v>
      </c>
      <c r="D13" s="19"/>
      <c r="E13" s="15"/>
      <c r="F13" s="15"/>
      <c r="G13" s="16">
        <f t="shared" si="1"/>
        <v>0</v>
      </c>
    </row>
    <row r="14" spans="2:16" ht="24">
      <c r="B14" s="24" t="s">
        <v>37</v>
      </c>
      <c r="C14" s="25" t="s">
        <v>38</v>
      </c>
      <c r="D14" s="26"/>
      <c r="E14" s="27"/>
      <c r="F14" s="27"/>
      <c r="G14" s="16">
        <f t="shared" si="1"/>
        <v>0</v>
      </c>
    </row>
    <row r="15" spans="2:16" ht="38.25">
      <c r="B15" s="42" t="s">
        <v>69</v>
      </c>
      <c r="C15" s="25" t="s">
        <v>68</v>
      </c>
      <c r="D15" s="26"/>
      <c r="E15" s="43"/>
      <c r="F15" s="43"/>
      <c r="G15" s="16">
        <f t="shared" si="1"/>
        <v>0</v>
      </c>
    </row>
    <row r="16" spans="2:16" ht="12.75" thickBot="1">
      <c r="B16" s="28" t="s">
        <v>39</v>
      </c>
      <c r="C16" s="29"/>
      <c r="D16" s="30">
        <f>SUM(D8+D12+D14+D15)</f>
        <v>0</v>
      </c>
      <c r="E16" s="30">
        <f t="shared" ref="E16:G16" si="3">SUM(E8+E12+E14+E15)</f>
        <v>0</v>
      </c>
      <c r="F16" s="30">
        <f t="shared" si="3"/>
        <v>0</v>
      </c>
      <c r="G16" s="30">
        <f t="shared" si="3"/>
        <v>0</v>
      </c>
    </row>
    <row r="18" spans="1:16">
      <c r="B18" s="119" t="s">
        <v>40</v>
      </c>
      <c r="C18" s="120"/>
      <c r="D18" s="120"/>
      <c r="E18" s="120"/>
      <c r="F18" s="120"/>
      <c r="G18" s="121"/>
      <c r="H18" s="130" t="s">
        <v>41</v>
      </c>
      <c r="I18" s="131"/>
      <c r="J18" s="131"/>
      <c r="K18" s="131"/>
      <c r="L18" s="131"/>
      <c r="M18" s="131"/>
      <c r="N18" s="131"/>
      <c r="O18" s="131"/>
      <c r="P18" s="131"/>
    </row>
    <row r="19" spans="1:16">
      <c r="B19" s="122"/>
      <c r="C19" s="123"/>
      <c r="D19" s="123"/>
      <c r="E19" s="123"/>
      <c r="F19" s="123"/>
      <c r="G19" s="124"/>
      <c r="H19" s="58">
        <v>318</v>
      </c>
      <c r="I19" s="127">
        <v>322</v>
      </c>
      <c r="J19" s="128"/>
      <c r="K19" s="129"/>
      <c r="L19" s="15">
        <v>326</v>
      </c>
      <c r="M19" s="58">
        <v>338</v>
      </c>
      <c r="N19" s="58">
        <v>389</v>
      </c>
      <c r="O19" s="58">
        <v>532</v>
      </c>
      <c r="P19" s="58">
        <v>713</v>
      </c>
    </row>
    <row r="20" spans="1:16" ht="36">
      <c r="A20" s="5" t="s">
        <v>42</v>
      </c>
      <c r="B20" s="125"/>
      <c r="C20" s="125"/>
      <c r="D20" s="31" t="s">
        <v>17</v>
      </c>
      <c r="E20" s="31" t="s">
        <v>18</v>
      </c>
      <c r="F20" s="6" t="s">
        <v>43</v>
      </c>
      <c r="G20" s="5" t="s">
        <v>23</v>
      </c>
      <c r="H20" s="5" t="s">
        <v>19</v>
      </c>
      <c r="I20" s="5" t="s">
        <v>19</v>
      </c>
      <c r="J20" s="5" t="s">
        <v>21</v>
      </c>
      <c r="K20" s="5" t="s">
        <v>20</v>
      </c>
      <c r="L20" s="5" t="s">
        <v>19</v>
      </c>
      <c r="M20" s="5" t="s">
        <v>19</v>
      </c>
      <c r="N20" s="5" t="s">
        <v>19</v>
      </c>
      <c r="O20" s="5" t="s">
        <v>19</v>
      </c>
      <c r="P20" s="5" t="s">
        <v>19</v>
      </c>
    </row>
    <row r="21" spans="1:16">
      <c r="A21" s="32" t="s">
        <v>44</v>
      </c>
      <c r="B21" s="126" t="s">
        <v>45</v>
      </c>
      <c r="C21" s="126"/>
      <c r="D21" s="33">
        <f t="shared" ref="D21:D26" si="4">SUM(H21+I21+L21+M21+N21+O21+P21)</f>
        <v>0</v>
      </c>
      <c r="E21" s="33">
        <f>SUM(K21)</f>
        <v>0</v>
      </c>
      <c r="F21" s="33">
        <f t="shared" ref="F21:F26" si="5">SUM(J21)</f>
        <v>0</v>
      </c>
      <c r="G21" s="33">
        <f>SUM(D21:F21)</f>
        <v>0</v>
      </c>
      <c r="H21" s="5"/>
      <c r="I21" s="5"/>
      <c r="J21" s="5"/>
      <c r="K21" s="5"/>
      <c r="L21" s="5"/>
      <c r="M21" s="5"/>
      <c r="N21" s="5"/>
      <c r="O21" s="5"/>
      <c r="P21" s="5"/>
    </row>
    <row r="22" spans="1:16">
      <c r="A22" s="34">
        <v>1000</v>
      </c>
      <c r="B22" s="132" t="s">
        <v>46</v>
      </c>
      <c r="C22" s="132"/>
      <c r="D22" s="33">
        <f t="shared" si="4"/>
        <v>0</v>
      </c>
      <c r="E22" s="33">
        <f t="shared" ref="E22:E26" si="6">SUM(K22)</f>
        <v>0</v>
      </c>
      <c r="F22" s="33">
        <f t="shared" si="5"/>
        <v>0</v>
      </c>
      <c r="G22" s="33">
        <f t="shared" ref="G22:G26" si="7">SUM(D22:F22)</f>
        <v>0</v>
      </c>
      <c r="H22" s="5"/>
      <c r="I22" s="5"/>
      <c r="J22" s="5"/>
      <c r="K22" s="5"/>
      <c r="L22" s="5"/>
      <c r="M22" s="5"/>
      <c r="N22" s="5"/>
      <c r="O22" s="5"/>
      <c r="P22" s="5"/>
    </row>
    <row r="23" spans="1:16">
      <c r="A23" s="35" t="s">
        <v>47</v>
      </c>
      <c r="B23" s="132" t="s">
        <v>48</v>
      </c>
      <c r="C23" s="132"/>
      <c r="D23" s="33">
        <f t="shared" si="4"/>
        <v>0</v>
      </c>
      <c r="E23" s="33">
        <f t="shared" si="6"/>
        <v>0</v>
      </c>
      <c r="F23" s="33">
        <f t="shared" si="5"/>
        <v>0</v>
      </c>
      <c r="G23" s="33">
        <f t="shared" si="7"/>
        <v>0</v>
      </c>
      <c r="H23" s="5"/>
      <c r="I23" s="5"/>
      <c r="J23" s="5"/>
      <c r="K23" s="5"/>
      <c r="L23" s="5"/>
      <c r="M23" s="5"/>
      <c r="N23" s="5"/>
      <c r="O23" s="5"/>
      <c r="P23" s="5"/>
    </row>
    <row r="24" spans="1:16">
      <c r="A24" s="36" t="s">
        <v>49</v>
      </c>
      <c r="B24" s="133" t="s">
        <v>6</v>
      </c>
      <c r="C24" s="133"/>
      <c r="D24" s="33">
        <f t="shared" si="4"/>
        <v>0</v>
      </c>
      <c r="E24" s="33">
        <f t="shared" si="6"/>
        <v>0</v>
      </c>
      <c r="F24" s="33">
        <f t="shared" si="5"/>
        <v>0</v>
      </c>
      <c r="G24" s="33">
        <f t="shared" si="7"/>
        <v>0</v>
      </c>
      <c r="H24" s="5"/>
      <c r="I24" s="5"/>
      <c r="J24" s="5"/>
      <c r="K24" s="5"/>
      <c r="L24" s="5"/>
      <c r="M24" s="5"/>
      <c r="N24" s="5"/>
      <c r="O24" s="5"/>
      <c r="P24" s="5"/>
    </row>
    <row r="25" spans="1:16">
      <c r="A25" s="37" t="s">
        <v>50</v>
      </c>
      <c r="B25" s="134" t="s">
        <v>51</v>
      </c>
      <c r="C25" s="134"/>
      <c r="D25" s="33">
        <f t="shared" si="4"/>
        <v>0</v>
      </c>
      <c r="E25" s="33">
        <f t="shared" si="6"/>
        <v>0</v>
      </c>
      <c r="F25" s="33">
        <f t="shared" si="5"/>
        <v>0</v>
      </c>
      <c r="G25" s="33">
        <f t="shared" si="7"/>
        <v>0</v>
      </c>
      <c r="H25" s="5"/>
      <c r="I25" s="5"/>
      <c r="J25" s="5"/>
      <c r="K25" s="5"/>
      <c r="L25" s="5"/>
      <c r="M25" s="5"/>
      <c r="N25" s="5"/>
      <c r="O25" s="5"/>
      <c r="P25" s="5"/>
    </row>
    <row r="26" spans="1:16">
      <c r="A26" s="36">
        <v>98</v>
      </c>
      <c r="B26" s="133" t="s">
        <v>52</v>
      </c>
      <c r="C26" s="133"/>
      <c r="D26" s="33">
        <f t="shared" si="4"/>
        <v>0</v>
      </c>
      <c r="E26" s="33">
        <f t="shared" si="6"/>
        <v>0</v>
      </c>
      <c r="F26" s="33">
        <f t="shared" si="5"/>
        <v>0</v>
      </c>
      <c r="G26" s="33">
        <f t="shared" si="7"/>
        <v>0</v>
      </c>
      <c r="H26" s="5"/>
      <c r="I26" s="5"/>
      <c r="J26" s="5"/>
      <c r="K26" s="5"/>
      <c r="L26" s="5"/>
      <c r="M26" s="5"/>
      <c r="N26" s="5"/>
      <c r="O26" s="5"/>
      <c r="P26" s="5"/>
    </row>
    <row r="27" spans="1:16" ht="12" customHeight="1">
      <c r="A27" s="117" t="s">
        <v>53</v>
      </c>
      <c r="B27" s="117"/>
      <c r="C27" s="117"/>
      <c r="D27" s="38">
        <f>SUM(D21:D26)</f>
        <v>0</v>
      </c>
      <c r="E27" s="38">
        <f>SUM(E21:E26)</f>
        <v>0</v>
      </c>
      <c r="F27" s="38">
        <f t="shared" ref="F27:I27" si="8">SUM(F21:F26)</f>
        <v>0</v>
      </c>
      <c r="G27" s="39">
        <f t="shared" si="8"/>
        <v>0</v>
      </c>
      <c r="H27" s="5">
        <f t="shared" si="8"/>
        <v>0</v>
      </c>
      <c r="I27" s="5">
        <f t="shared" si="8"/>
        <v>0</v>
      </c>
      <c r="J27" s="5">
        <f>SUM(J21:J26)</f>
        <v>0</v>
      </c>
      <c r="K27" s="5">
        <f>SUM(K21:K26)</f>
        <v>0</v>
      </c>
      <c r="L27" s="5">
        <f t="shared" ref="L27:P27" si="9">SUM(L21:L26)</f>
        <v>0</v>
      </c>
      <c r="M27" s="5">
        <f t="shared" si="9"/>
        <v>0</v>
      </c>
      <c r="N27" s="5">
        <f t="shared" si="9"/>
        <v>0</v>
      </c>
      <c r="O27" s="5">
        <f t="shared" si="9"/>
        <v>0</v>
      </c>
      <c r="P27" s="5">
        <f t="shared" si="9"/>
        <v>0</v>
      </c>
    </row>
    <row r="28" spans="1:16">
      <c r="G28" s="40">
        <f>SUM(D27:F27)</f>
        <v>0</v>
      </c>
    </row>
    <row r="31" spans="1:16" ht="12.75">
      <c r="B31" s="41" t="s">
        <v>74</v>
      </c>
    </row>
  </sheetData>
  <mergeCells count="12">
    <mergeCell ref="A27:C27"/>
    <mergeCell ref="M3:O3"/>
    <mergeCell ref="B18:G19"/>
    <mergeCell ref="B20:C20"/>
    <mergeCell ref="B21:C21"/>
    <mergeCell ref="I19:K19"/>
    <mergeCell ref="H18:P18"/>
    <mergeCell ref="B22:C22"/>
    <mergeCell ref="B23:C23"/>
    <mergeCell ref="B24:C24"/>
    <mergeCell ref="B25:C25"/>
    <mergeCell ref="B26:C26"/>
  </mergeCells>
  <pageMargins left="0.16" right="0.17" top="0.28999999999999998" bottom="0.28999999999999998" header="0.3" footer="0.3"/>
  <pageSetup paperSize="9" scale="99" orientation="landscape" verticalDpi="0" r:id="rId1"/>
  <colBreaks count="1" manualBreakCount="1">
    <brk id="1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13"/>
  <sheetViews>
    <sheetView workbookViewId="0">
      <selection activeCell="I17" sqref="I17"/>
    </sheetView>
  </sheetViews>
  <sheetFormatPr defaultRowHeight="15"/>
  <cols>
    <col min="2" max="2" width="27" customWidth="1"/>
    <col min="6" max="6" width="11.5703125" customWidth="1"/>
    <col min="7" max="7" width="11.140625" customWidth="1"/>
    <col min="8" max="8" width="12.85546875" customWidth="1"/>
    <col min="9" max="9" width="11" customWidth="1"/>
    <col min="10" max="10" width="12.42578125" customWidth="1"/>
  </cols>
  <sheetData>
    <row r="2" spans="2:10">
      <c r="C2" s="135" t="s">
        <v>101</v>
      </c>
      <c r="D2" s="135"/>
      <c r="E2" s="135"/>
      <c r="F2" s="135"/>
      <c r="G2" s="135"/>
      <c r="H2" s="135"/>
      <c r="I2" s="135"/>
    </row>
    <row r="5" spans="2:10" ht="77.25">
      <c r="B5" s="86" t="s">
        <v>83</v>
      </c>
      <c r="C5" s="86" t="s">
        <v>80</v>
      </c>
      <c r="D5" s="86" t="s">
        <v>42</v>
      </c>
      <c r="E5" s="86" t="s">
        <v>81</v>
      </c>
      <c r="F5" s="86" t="s">
        <v>85</v>
      </c>
      <c r="G5" s="88" t="s">
        <v>82</v>
      </c>
      <c r="H5" s="86" t="s">
        <v>102</v>
      </c>
      <c r="I5" s="86" t="s">
        <v>103</v>
      </c>
      <c r="J5" s="87" t="s">
        <v>84</v>
      </c>
    </row>
    <row r="6" spans="2:10">
      <c r="B6" s="76"/>
      <c r="C6" s="76"/>
      <c r="D6" s="76"/>
      <c r="E6" s="76"/>
      <c r="F6" s="76"/>
      <c r="G6" s="5"/>
      <c r="H6" s="76"/>
      <c r="I6" s="76"/>
      <c r="J6" s="76"/>
    </row>
    <row r="7" spans="2:10">
      <c r="B7" s="76"/>
      <c r="C7" s="76"/>
      <c r="D7" s="76"/>
      <c r="E7" s="76"/>
      <c r="F7" s="76"/>
      <c r="G7" s="5"/>
      <c r="H7" s="76"/>
      <c r="I7" s="76"/>
      <c r="J7" s="76"/>
    </row>
    <row r="8" spans="2:10">
      <c r="B8" s="76"/>
      <c r="C8" s="76"/>
      <c r="D8" s="76"/>
      <c r="E8" s="76"/>
      <c r="F8" s="76"/>
      <c r="G8" s="5"/>
      <c r="H8" s="76"/>
      <c r="I8" s="76"/>
      <c r="J8" s="76"/>
    </row>
    <row r="9" spans="2:10">
      <c r="B9" s="76"/>
      <c r="C9" s="76"/>
      <c r="D9" s="76"/>
      <c r="E9" s="76"/>
      <c r="F9" s="76"/>
      <c r="G9" s="5"/>
      <c r="H9" s="76"/>
      <c r="I9" s="76"/>
      <c r="J9" s="76"/>
    </row>
    <row r="10" spans="2:10">
      <c r="B10" s="76"/>
      <c r="C10" s="76"/>
      <c r="D10" s="76"/>
      <c r="E10" s="76"/>
      <c r="F10" s="76"/>
      <c r="G10" s="5"/>
      <c r="H10" s="76"/>
      <c r="I10" s="76"/>
      <c r="J10" s="76"/>
    </row>
    <row r="11" spans="2:10">
      <c r="B11" s="76"/>
      <c r="C11" s="76"/>
      <c r="D11" s="76"/>
      <c r="E11" s="76"/>
      <c r="F11" s="76"/>
      <c r="G11" s="5"/>
      <c r="H11" s="76"/>
      <c r="I11" s="76"/>
      <c r="J11" s="76"/>
    </row>
    <row r="12" spans="2:10">
      <c r="B12" s="76"/>
      <c r="C12" s="76"/>
      <c r="D12" s="76"/>
      <c r="E12" s="76"/>
      <c r="F12" s="76">
        <f>SUM(F6:F11)</f>
        <v>0</v>
      </c>
      <c r="G12" s="76">
        <f>SUM(G6:G11)</f>
        <v>0</v>
      </c>
      <c r="H12" s="76"/>
      <c r="I12" s="76">
        <f>SUM(I6:I11)</f>
        <v>0</v>
      </c>
      <c r="J12" s="76"/>
    </row>
    <row r="13" spans="2:10">
      <c r="B13" s="76"/>
      <c r="C13" s="76"/>
      <c r="D13" s="76"/>
      <c r="E13" s="76"/>
      <c r="F13" s="76"/>
      <c r="G13" s="5"/>
      <c r="H13" s="76"/>
      <c r="I13" s="76"/>
      <c r="J13" s="76"/>
    </row>
  </sheetData>
  <mergeCells count="1">
    <mergeCell ref="C2:I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"/>
  <sheetViews>
    <sheetView tabSelected="1" zoomScaleNormal="100" workbookViewId="0">
      <selection activeCell="T32" sqref="T32"/>
    </sheetView>
  </sheetViews>
  <sheetFormatPr defaultRowHeight="15"/>
  <cols>
    <col min="1" max="1" width="10.5703125" style="65" customWidth="1"/>
    <col min="2" max="2" width="4.85546875" style="65" customWidth="1"/>
    <col min="3" max="3" width="9" style="72" customWidth="1"/>
    <col min="4" max="4" width="5.5703125" style="65" customWidth="1"/>
    <col min="5" max="5" width="8.7109375" style="72" customWidth="1"/>
    <col min="6" max="7" width="7.5703125" style="72" customWidth="1"/>
    <col min="8" max="8" width="8.85546875" style="72" customWidth="1"/>
    <col min="9" max="9" width="5.7109375" style="65" customWidth="1"/>
    <col min="10" max="10" width="9.5703125" style="72" customWidth="1"/>
    <col min="11" max="11" width="4.85546875" style="65" customWidth="1"/>
    <col min="12" max="12" width="12" style="72" customWidth="1"/>
    <col min="13" max="13" width="9.140625" style="72"/>
    <col min="14" max="14" width="4.140625" style="65" customWidth="1"/>
    <col min="15" max="15" width="7.5703125" style="72" customWidth="1"/>
    <col min="16" max="16" width="4.42578125" style="65" customWidth="1"/>
    <col min="17" max="17" width="10.140625" style="72" customWidth="1"/>
    <col min="18" max="18" width="4.7109375" style="65" customWidth="1"/>
    <col min="19" max="19" width="9" style="72" customWidth="1"/>
    <col min="20" max="20" width="7.85546875" style="72" customWidth="1"/>
    <col min="21" max="21" width="4.42578125" style="72" customWidth="1"/>
    <col min="22" max="22" width="11.42578125" style="72" customWidth="1"/>
    <col min="23" max="23" width="7.42578125" style="65" customWidth="1"/>
    <col min="24" max="24" width="9.140625" style="72"/>
    <col min="25" max="25" width="9.140625" style="65"/>
    <col min="26" max="26" width="9.140625" style="72"/>
    <col min="27" max="27" width="6.7109375" style="72" customWidth="1"/>
    <col min="28" max="28" width="6.42578125" style="72" customWidth="1"/>
    <col min="29" max="29" width="6.42578125" style="65" customWidth="1"/>
    <col min="30" max="30" width="9.140625" style="72"/>
    <col min="31" max="31" width="5.140625" style="65" customWidth="1"/>
    <col min="32" max="32" width="7.140625" style="72" customWidth="1"/>
    <col min="33" max="33" width="7" style="65" customWidth="1"/>
    <col min="34" max="34" width="9.140625" style="72"/>
    <col min="35" max="35" width="6.140625" style="65" customWidth="1"/>
    <col min="36" max="36" width="9.140625" style="72"/>
    <col min="37" max="37" width="5.7109375" style="65" customWidth="1"/>
    <col min="38" max="38" width="9.140625" style="72"/>
    <col min="39" max="39" width="6.5703125" style="65" customWidth="1"/>
    <col min="40" max="40" width="7.7109375" style="72" customWidth="1"/>
    <col min="41" max="41" width="6.42578125" style="65" customWidth="1"/>
    <col min="42" max="42" width="9.140625" style="72"/>
    <col min="43" max="43" width="6.85546875" style="65" customWidth="1"/>
    <col min="44" max="44" width="9.140625" style="72"/>
    <col min="45" max="45" width="5.85546875" style="65" customWidth="1"/>
    <col min="46" max="46" width="7.7109375" style="72" customWidth="1"/>
    <col min="47" max="47" width="4.7109375" style="65" customWidth="1"/>
    <col min="48" max="48" width="7.42578125" style="72" customWidth="1"/>
    <col min="49" max="49" width="8.28515625" style="72" customWidth="1"/>
    <col min="50" max="50" width="11.42578125" style="65" customWidth="1"/>
    <col min="51" max="16384" width="9.140625" style="65"/>
  </cols>
  <sheetData>
    <row r="1" spans="1:57">
      <c r="A1" s="75"/>
      <c r="B1" s="75"/>
      <c r="C1" s="69"/>
      <c r="D1" s="89"/>
      <c r="E1" s="136"/>
      <c r="F1" s="136"/>
      <c r="G1" s="136"/>
      <c r="H1" s="136"/>
      <c r="I1" s="136"/>
      <c r="J1" s="136"/>
      <c r="K1" s="136"/>
      <c r="L1" s="69"/>
      <c r="M1" s="69"/>
      <c r="N1" s="75"/>
      <c r="O1" s="69"/>
      <c r="P1" s="75"/>
      <c r="Q1" s="90"/>
      <c r="R1" s="75"/>
      <c r="S1" s="69"/>
      <c r="T1" s="69"/>
      <c r="U1" s="69"/>
      <c r="V1" s="69"/>
      <c r="W1" s="75"/>
      <c r="X1" s="69"/>
      <c r="Y1" s="75"/>
      <c r="Z1" s="69"/>
      <c r="AA1" s="69"/>
      <c r="AB1" s="69"/>
      <c r="AC1" s="75"/>
      <c r="AD1" s="69"/>
      <c r="AE1" s="75"/>
      <c r="AF1" s="69"/>
      <c r="AG1" s="75"/>
      <c r="AH1" s="69"/>
      <c r="AI1" s="75"/>
      <c r="AJ1" s="69"/>
      <c r="AK1" s="75"/>
      <c r="AL1" s="69"/>
      <c r="AM1" s="75"/>
      <c r="AN1" s="69"/>
      <c r="AO1" s="75"/>
      <c r="AP1" s="69"/>
      <c r="AQ1" s="75"/>
      <c r="AR1" s="69"/>
      <c r="AS1" s="75"/>
      <c r="AT1" s="69"/>
      <c r="AU1" s="75"/>
      <c r="AV1" s="69"/>
      <c r="AW1" s="69"/>
      <c r="AX1" s="75"/>
    </row>
    <row r="2" spans="1:57">
      <c r="A2" s="137" t="s">
        <v>108</v>
      </c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  <c r="M2" s="137"/>
      <c r="N2" s="137"/>
      <c r="O2" s="137"/>
      <c r="P2" s="137"/>
      <c r="Q2" s="137"/>
      <c r="R2" s="137"/>
      <c r="S2" s="137"/>
      <c r="T2" s="137"/>
      <c r="U2" s="137"/>
      <c r="V2" s="137"/>
      <c r="W2" s="137"/>
      <c r="X2" s="137"/>
      <c r="Y2" s="137"/>
      <c r="Z2" s="137"/>
      <c r="AA2" s="137"/>
      <c r="AB2" s="137"/>
      <c r="AC2" s="137"/>
      <c r="AD2" s="137"/>
      <c r="AE2" s="137"/>
      <c r="AF2" s="137"/>
      <c r="AG2" s="137"/>
      <c r="AH2" s="137"/>
      <c r="AI2" s="137"/>
      <c r="AJ2" s="137"/>
      <c r="AK2" s="137"/>
      <c r="AL2" s="137"/>
      <c r="AM2" s="137"/>
      <c r="AN2" s="137"/>
      <c r="AO2" s="137"/>
      <c r="AP2" s="137"/>
      <c r="AQ2" s="137"/>
      <c r="AR2" s="137"/>
      <c r="AS2" s="137"/>
      <c r="AT2" s="137"/>
      <c r="AU2" s="137"/>
      <c r="AV2" s="137"/>
      <c r="AW2" s="137"/>
      <c r="AX2" s="137"/>
    </row>
    <row r="3" spans="1:57">
      <c r="A3" s="137" t="s">
        <v>107</v>
      </c>
      <c r="B3" s="137"/>
      <c r="C3" s="137"/>
      <c r="D3" s="137"/>
      <c r="E3" s="137"/>
      <c r="F3" s="137"/>
      <c r="G3" s="137"/>
      <c r="H3" s="137"/>
      <c r="I3" s="137"/>
      <c r="J3" s="137"/>
      <c r="K3" s="137"/>
      <c r="L3" s="137"/>
      <c r="M3" s="137"/>
      <c r="N3" s="137"/>
      <c r="O3" s="137"/>
      <c r="P3" s="137"/>
      <c r="Q3" s="137"/>
      <c r="R3" s="137"/>
      <c r="S3" s="137"/>
      <c r="T3" s="137"/>
      <c r="U3" s="137"/>
      <c r="V3" s="137"/>
      <c r="W3" s="137"/>
      <c r="X3" s="137"/>
      <c r="Y3" s="137"/>
      <c r="Z3" s="137"/>
      <c r="AA3" s="137"/>
      <c r="AB3" s="137"/>
      <c r="AC3" s="137"/>
      <c r="AD3" s="137"/>
      <c r="AE3" s="137"/>
      <c r="AF3" s="137"/>
      <c r="AG3" s="137"/>
      <c r="AH3" s="137"/>
      <c r="AI3" s="137"/>
      <c r="AJ3" s="137"/>
      <c r="AK3" s="137"/>
      <c r="AL3" s="137"/>
      <c r="AM3" s="137"/>
      <c r="AN3" s="137"/>
      <c r="AO3" s="137"/>
      <c r="AP3" s="137"/>
      <c r="AQ3" s="137"/>
      <c r="AR3" s="137"/>
      <c r="AS3" s="137"/>
      <c r="AT3" s="137"/>
      <c r="AU3" s="137"/>
      <c r="AV3" s="137"/>
      <c r="AW3" s="137"/>
      <c r="AX3" s="137"/>
    </row>
    <row r="4" spans="1:57">
      <c r="A4" s="44"/>
      <c r="B4" s="44"/>
      <c r="C4" s="71"/>
      <c r="D4" s="44"/>
      <c r="E4" s="71"/>
      <c r="F4" s="71"/>
      <c r="G4" s="71"/>
      <c r="H4" s="71"/>
      <c r="I4" s="44"/>
      <c r="J4" s="108"/>
      <c r="K4" s="109"/>
      <c r="L4" s="108"/>
      <c r="M4" s="108"/>
      <c r="N4" s="109"/>
      <c r="O4" s="109"/>
      <c r="P4" s="109"/>
      <c r="Q4" s="109"/>
      <c r="R4" s="109"/>
      <c r="S4" s="109"/>
      <c r="T4" s="44"/>
      <c r="U4" s="44"/>
      <c r="V4" s="44"/>
      <c r="W4" s="44"/>
      <c r="X4" s="71"/>
      <c r="Y4" s="44"/>
      <c r="Z4" s="71"/>
      <c r="AA4" s="71"/>
      <c r="AB4" s="71"/>
      <c r="AC4" s="44"/>
      <c r="AD4" s="71"/>
      <c r="AE4" s="44"/>
      <c r="AF4" s="71"/>
      <c r="AG4" s="44"/>
      <c r="AH4" s="71"/>
      <c r="AI4" s="44"/>
      <c r="AJ4" s="71"/>
      <c r="AK4" s="44"/>
      <c r="AL4" s="71"/>
      <c r="AM4" s="44"/>
      <c r="AN4" s="71"/>
      <c r="AO4" s="44"/>
      <c r="AP4" s="71"/>
      <c r="AQ4" s="44"/>
      <c r="AR4" s="71"/>
      <c r="AS4" s="44"/>
      <c r="AT4" s="71"/>
      <c r="AU4" s="44"/>
      <c r="AV4" s="71"/>
      <c r="AW4" s="71"/>
      <c r="AX4" s="44"/>
    </row>
    <row r="5" spans="1:57">
      <c r="A5" s="44"/>
      <c r="B5" s="44"/>
      <c r="C5" s="109"/>
      <c r="D5" s="44"/>
      <c r="E5" s="109"/>
      <c r="F5" s="44"/>
      <c r="G5" s="44"/>
      <c r="H5" s="44"/>
      <c r="I5" s="44"/>
      <c r="J5" s="109"/>
      <c r="K5" s="109"/>
      <c r="L5" s="109"/>
      <c r="M5" s="109"/>
      <c r="N5" s="109"/>
      <c r="O5" s="109"/>
      <c r="P5" s="109"/>
      <c r="Q5" s="109"/>
      <c r="R5" s="109"/>
      <c r="S5" s="109"/>
      <c r="T5" s="44"/>
      <c r="U5" s="44"/>
      <c r="V5" s="44"/>
      <c r="W5" s="44"/>
      <c r="X5" s="71"/>
      <c r="Y5" s="44"/>
      <c r="Z5" s="71"/>
      <c r="AA5" s="71"/>
      <c r="AB5" s="71"/>
      <c r="AC5" s="44"/>
      <c r="AD5" s="71"/>
      <c r="AE5" s="44"/>
      <c r="AF5" s="71"/>
      <c r="AG5" s="44"/>
      <c r="AH5" s="71"/>
      <c r="AI5" s="44"/>
      <c r="AJ5" s="71"/>
      <c r="AK5" s="44"/>
      <c r="AL5" s="71"/>
      <c r="AM5" s="44"/>
      <c r="AN5" s="71"/>
      <c r="AO5" s="44"/>
      <c r="AP5" s="71"/>
      <c r="AQ5" s="44"/>
      <c r="AR5" s="71"/>
      <c r="AS5" s="44"/>
      <c r="AT5" s="71"/>
      <c r="AU5" s="44"/>
      <c r="AV5" s="71"/>
      <c r="AW5" s="71"/>
      <c r="AX5" s="44"/>
    </row>
    <row r="6" spans="1:57" ht="15.75" thickBot="1">
      <c r="C6" s="65"/>
      <c r="E6" s="65"/>
      <c r="F6" s="65"/>
      <c r="G6" s="65"/>
      <c r="H6" s="65"/>
      <c r="J6" s="109"/>
      <c r="K6" s="109"/>
      <c r="L6" s="109"/>
      <c r="M6" s="109"/>
      <c r="N6" s="109"/>
      <c r="O6" s="109"/>
      <c r="P6" s="109"/>
      <c r="Q6" s="109"/>
      <c r="R6" s="109"/>
      <c r="S6" s="109"/>
      <c r="T6" s="65"/>
      <c r="U6" s="65"/>
      <c r="V6" s="65"/>
    </row>
    <row r="7" spans="1:57" ht="15.75" thickBot="1">
      <c r="A7" s="138" t="s">
        <v>3</v>
      </c>
      <c r="B7" s="140" t="s">
        <v>60</v>
      </c>
      <c r="C7" s="141"/>
      <c r="D7" s="141"/>
      <c r="E7" s="141"/>
      <c r="F7" s="141"/>
      <c r="G7" s="141"/>
      <c r="H7" s="142"/>
      <c r="I7" s="143" t="s">
        <v>61</v>
      </c>
      <c r="J7" s="144"/>
      <c r="K7" s="144"/>
      <c r="L7" s="145"/>
      <c r="M7" s="96"/>
      <c r="N7" s="175" t="s">
        <v>62</v>
      </c>
      <c r="O7" s="175"/>
      <c r="P7" s="175"/>
      <c r="Q7" s="175"/>
      <c r="R7" s="175"/>
      <c r="S7" s="175"/>
      <c r="T7" s="175"/>
      <c r="U7" s="175"/>
      <c r="V7" s="176"/>
      <c r="W7" s="177"/>
      <c r="X7" s="178"/>
      <c r="Y7" s="177"/>
      <c r="Z7" s="178"/>
      <c r="AA7" s="178"/>
      <c r="AB7" s="178"/>
      <c r="AC7" s="177"/>
      <c r="AD7" s="177"/>
      <c r="AE7" s="177"/>
      <c r="AF7" s="177"/>
      <c r="AG7" s="177"/>
      <c r="AH7" s="177"/>
      <c r="AI7" s="177"/>
      <c r="AJ7" s="177"/>
      <c r="AK7" s="177"/>
      <c r="AL7" s="177"/>
      <c r="AM7" s="177"/>
      <c r="AN7" s="178"/>
      <c r="AO7" s="177"/>
      <c r="AP7" s="177"/>
      <c r="AQ7" s="177"/>
      <c r="AR7" s="177"/>
      <c r="AS7" s="177"/>
      <c r="AT7" s="178"/>
      <c r="AU7" s="177"/>
      <c r="AV7" s="179"/>
      <c r="AW7" s="179"/>
      <c r="AX7" s="180"/>
    </row>
    <row r="8" spans="1:57" ht="33" customHeight="1">
      <c r="A8" s="139"/>
      <c r="B8" s="146" t="s">
        <v>0</v>
      </c>
      <c r="C8" s="92" t="s">
        <v>1</v>
      </c>
      <c r="D8" s="147" t="s">
        <v>57</v>
      </c>
      <c r="E8" s="92" t="s">
        <v>1</v>
      </c>
      <c r="F8" s="93" t="s">
        <v>86</v>
      </c>
      <c r="G8" s="93" t="s">
        <v>104</v>
      </c>
      <c r="H8" s="148" t="s">
        <v>4</v>
      </c>
      <c r="I8" s="78"/>
      <c r="J8" s="97" t="s">
        <v>1</v>
      </c>
      <c r="K8" s="158" t="s">
        <v>8</v>
      </c>
      <c r="L8" s="98" t="s">
        <v>79</v>
      </c>
      <c r="M8" s="99"/>
      <c r="N8" s="47"/>
      <c r="O8" s="47" t="s">
        <v>1</v>
      </c>
      <c r="P8" s="159" t="s">
        <v>58</v>
      </c>
      <c r="Q8" s="105" t="s">
        <v>1</v>
      </c>
      <c r="R8" s="159" t="s">
        <v>8</v>
      </c>
      <c r="S8" s="105" t="s">
        <v>1</v>
      </c>
      <c r="T8" s="160" t="s">
        <v>64</v>
      </c>
      <c r="U8" s="157"/>
      <c r="V8" s="157" t="s">
        <v>5</v>
      </c>
      <c r="W8" s="154" t="s">
        <v>0</v>
      </c>
      <c r="X8" s="111" t="s">
        <v>90</v>
      </c>
      <c r="Y8" s="155" t="s">
        <v>0</v>
      </c>
      <c r="Z8" s="115" t="s">
        <v>75</v>
      </c>
      <c r="AA8" s="161" t="s">
        <v>92</v>
      </c>
      <c r="AB8" s="162"/>
      <c r="AC8" s="156" t="s">
        <v>0</v>
      </c>
      <c r="AD8" s="52" t="s">
        <v>94</v>
      </c>
      <c r="AE8" s="52" t="s">
        <v>0</v>
      </c>
      <c r="AF8" s="52" t="s">
        <v>93</v>
      </c>
      <c r="AG8" s="151" t="s">
        <v>0</v>
      </c>
      <c r="AH8" s="112" t="s">
        <v>105</v>
      </c>
      <c r="AI8" s="152" t="s">
        <v>59</v>
      </c>
      <c r="AJ8" s="53"/>
      <c r="AK8" s="53" t="s">
        <v>0</v>
      </c>
      <c r="AL8" s="113" t="s">
        <v>96</v>
      </c>
      <c r="AM8" s="84" t="s">
        <v>0</v>
      </c>
      <c r="AN8" s="153" t="s">
        <v>100</v>
      </c>
      <c r="AO8" s="149" t="s">
        <v>70</v>
      </c>
      <c r="AP8" s="149"/>
      <c r="AQ8" s="149"/>
      <c r="AR8" s="149"/>
      <c r="AS8" s="55"/>
      <c r="AT8" s="55" t="s">
        <v>55</v>
      </c>
      <c r="AU8" s="52"/>
      <c r="AV8" s="110" t="s">
        <v>89</v>
      </c>
      <c r="AW8" s="150" t="s">
        <v>99</v>
      </c>
      <c r="AX8" s="217" t="s">
        <v>109</v>
      </c>
    </row>
    <row r="9" spans="1:57" ht="50.25" customHeight="1" thickBot="1">
      <c r="A9" s="181"/>
      <c r="B9" s="182"/>
      <c r="C9" s="183"/>
      <c r="D9" s="184"/>
      <c r="E9" s="183"/>
      <c r="F9" s="185">
        <v>172.5</v>
      </c>
      <c r="G9" s="185" t="s">
        <v>78</v>
      </c>
      <c r="H9" s="186"/>
      <c r="I9" s="187" t="s">
        <v>58</v>
      </c>
      <c r="J9" s="188"/>
      <c r="K9" s="189"/>
      <c r="L9" s="190" t="s">
        <v>88</v>
      </c>
      <c r="M9" s="191" t="s">
        <v>2</v>
      </c>
      <c r="N9" s="192" t="s">
        <v>63</v>
      </c>
      <c r="O9" s="192"/>
      <c r="P9" s="193"/>
      <c r="Q9" s="194"/>
      <c r="R9" s="193"/>
      <c r="S9" s="194"/>
      <c r="T9" s="195"/>
      <c r="U9" s="196"/>
      <c r="V9" s="196"/>
      <c r="W9" s="197"/>
      <c r="X9" s="198" t="s">
        <v>7</v>
      </c>
      <c r="Y9" s="199"/>
      <c r="Z9" s="200" t="s">
        <v>91</v>
      </c>
      <c r="AA9" s="201"/>
      <c r="AB9" s="202"/>
      <c r="AC9" s="203"/>
      <c r="AD9" s="204" t="s">
        <v>77</v>
      </c>
      <c r="AE9" s="205"/>
      <c r="AF9" s="204" t="s">
        <v>76</v>
      </c>
      <c r="AG9" s="206"/>
      <c r="AH9" s="207" t="s">
        <v>66</v>
      </c>
      <c r="AI9" s="208"/>
      <c r="AJ9" s="209" t="s">
        <v>95</v>
      </c>
      <c r="AK9" s="210"/>
      <c r="AL9" s="211" t="s">
        <v>56</v>
      </c>
      <c r="AM9" s="212"/>
      <c r="AN9" s="213"/>
      <c r="AO9" s="209" t="s">
        <v>71</v>
      </c>
      <c r="AP9" s="209" t="s">
        <v>97</v>
      </c>
      <c r="AQ9" s="209" t="s">
        <v>72</v>
      </c>
      <c r="AR9" s="209" t="s">
        <v>98</v>
      </c>
      <c r="AS9" s="212" t="s">
        <v>0</v>
      </c>
      <c r="AT9" s="212"/>
      <c r="AU9" s="205" t="s">
        <v>0</v>
      </c>
      <c r="AV9" s="214" t="s">
        <v>67</v>
      </c>
      <c r="AW9" s="215"/>
      <c r="AX9" s="218"/>
      <c r="AZ9" s="72"/>
      <c r="BA9" s="114"/>
      <c r="BB9" s="114"/>
      <c r="BC9" s="72"/>
      <c r="BD9" s="72"/>
      <c r="BE9" s="72"/>
    </row>
    <row r="10" spans="1:57">
      <c r="A10" s="163"/>
      <c r="B10" s="164" t="s">
        <v>65</v>
      </c>
      <c r="C10" s="165"/>
      <c r="D10" s="165"/>
      <c r="E10" s="166"/>
      <c r="F10" s="167"/>
      <c r="G10" s="167"/>
      <c r="H10" s="168"/>
      <c r="I10" s="169" t="s">
        <v>65</v>
      </c>
      <c r="J10" s="100"/>
      <c r="K10" s="100"/>
      <c r="L10" s="101"/>
      <c r="M10" s="102"/>
      <c r="N10" s="170" t="s">
        <v>106</v>
      </c>
      <c r="O10" s="170"/>
      <c r="P10" s="170"/>
      <c r="Q10" s="170"/>
      <c r="R10" s="170"/>
      <c r="S10" s="171"/>
      <c r="T10" s="172" t="s">
        <v>87</v>
      </c>
      <c r="U10" s="173"/>
      <c r="V10" s="174">
        <v>1</v>
      </c>
      <c r="W10" s="45"/>
      <c r="X10" s="45"/>
      <c r="Y10" s="50"/>
      <c r="Z10" s="74"/>
      <c r="AA10" s="74"/>
      <c r="AB10" s="91"/>
      <c r="AC10" s="48"/>
      <c r="AD10" s="48"/>
      <c r="AE10" s="48"/>
      <c r="AF10" s="48"/>
      <c r="AG10" s="49"/>
      <c r="AH10" s="49"/>
      <c r="AI10" s="54"/>
      <c r="AJ10" s="54"/>
      <c r="AK10" s="54"/>
      <c r="AL10" s="54"/>
      <c r="AM10" s="56"/>
      <c r="AN10" s="56"/>
      <c r="AO10" s="54"/>
      <c r="AP10" s="54"/>
      <c r="AQ10" s="54"/>
      <c r="AR10" s="54"/>
      <c r="AS10" s="56"/>
      <c r="AT10" s="56"/>
      <c r="AU10" s="48"/>
      <c r="AV10" s="48"/>
      <c r="AW10" s="100"/>
      <c r="AX10" s="219"/>
      <c r="AY10" s="85"/>
      <c r="AZ10" s="72"/>
      <c r="BA10" s="72"/>
      <c r="BB10" s="72"/>
      <c r="BC10" s="72"/>
      <c r="BD10" s="72"/>
      <c r="BE10" s="72"/>
    </row>
    <row r="11" spans="1:57">
      <c r="A11" s="59" t="s">
        <v>54</v>
      </c>
      <c r="B11" s="77"/>
      <c r="C11" s="1"/>
      <c r="D11" s="1"/>
      <c r="E11" s="1">
        <f>PRODUCT(D11*4165.28)</f>
        <v>0</v>
      </c>
      <c r="F11" s="94">
        <f>PRODUCT(B11*337.5)</f>
        <v>0</v>
      </c>
      <c r="G11" s="94">
        <f>PRODUCT(B11*207)</f>
        <v>0</v>
      </c>
      <c r="H11" s="95">
        <f>SUM(C11+E11+F11+G11)</f>
        <v>0</v>
      </c>
      <c r="I11" s="80">
        <v>12</v>
      </c>
      <c r="J11" s="81">
        <f>PRODUCT(I11*14068.32)</f>
        <v>168819.84</v>
      </c>
      <c r="K11" s="81">
        <v>247</v>
      </c>
      <c r="L11" s="82">
        <f>PRODUCT((17*2463*1.12)+(230*2244*1.12))</f>
        <v>624949.92000000004</v>
      </c>
      <c r="M11" s="103">
        <v>793770</v>
      </c>
      <c r="N11" s="60">
        <v>1</v>
      </c>
      <c r="O11" s="1">
        <f>PRODUCT(N11*49241.92)</f>
        <v>49241.919999999998</v>
      </c>
      <c r="P11" s="1">
        <v>15</v>
      </c>
      <c r="Q11" s="1">
        <f>PRODUCT(P11*10443.71328)</f>
        <v>156655.6992</v>
      </c>
      <c r="R11" s="1">
        <v>281</v>
      </c>
      <c r="S11" s="1">
        <f>PRODUCT(R11*2057.095)</f>
        <v>578043.69499999995</v>
      </c>
      <c r="T11" s="1">
        <v>39260</v>
      </c>
      <c r="U11" s="1"/>
      <c r="V11" s="106">
        <v>823201</v>
      </c>
      <c r="W11" s="46">
        <v>48</v>
      </c>
      <c r="X11" s="46">
        <f>AVERAGE(W11*590)</f>
        <v>28320</v>
      </c>
      <c r="Y11" s="51">
        <v>528</v>
      </c>
      <c r="Z11" s="51">
        <f>AVERAGE(Y11*18)</f>
        <v>9504</v>
      </c>
      <c r="AA11" s="51">
        <v>10</v>
      </c>
      <c r="AB11" s="51">
        <f>AVERAGE(AA11*11)</f>
        <v>110</v>
      </c>
      <c r="AC11" s="61">
        <v>15</v>
      </c>
      <c r="AD11" s="61">
        <f>AVERAGE(AC11*516)</f>
        <v>7740</v>
      </c>
      <c r="AE11" s="61">
        <v>15</v>
      </c>
      <c r="AF11" s="61">
        <f>AVERAGE(AE11*3868)</f>
        <v>58020</v>
      </c>
      <c r="AG11" s="62">
        <v>121</v>
      </c>
      <c r="AH11" s="62">
        <f>AVERAGE(AG11*106)</f>
        <v>12826</v>
      </c>
      <c r="AI11" s="63">
        <v>8</v>
      </c>
      <c r="AJ11" s="63">
        <v>18977</v>
      </c>
      <c r="AK11" s="63">
        <v>143</v>
      </c>
      <c r="AL11" s="63">
        <v>136457</v>
      </c>
      <c r="AM11" s="64">
        <v>337</v>
      </c>
      <c r="AN11" s="64">
        <v>19439</v>
      </c>
      <c r="AO11" s="63">
        <v>1</v>
      </c>
      <c r="AP11" s="63">
        <f>PRODUCT(AO11*1435)</f>
        <v>1435</v>
      </c>
      <c r="AQ11" s="63">
        <v>528</v>
      </c>
      <c r="AR11" s="63">
        <f>AVERAGE(AQ11*24)</f>
        <v>12672</v>
      </c>
      <c r="AS11" s="64">
        <v>3</v>
      </c>
      <c r="AT11" s="64">
        <f>PRODUCT(AS11*4024)</f>
        <v>12072</v>
      </c>
      <c r="AU11" s="61">
        <v>1</v>
      </c>
      <c r="AV11" s="61">
        <f>PRODUCT(AU11*5224)</f>
        <v>5224</v>
      </c>
      <c r="AW11" s="81">
        <v>34626</v>
      </c>
      <c r="AX11" s="220">
        <f>SUM(H11+M11+V11+X11+Z11+AB11+AD11+AF11+AH11+AJ11+AL11+AN11+AP11+AR11+AT11+AV11+AW11)</f>
        <v>1974393</v>
      </c>
      <c r="AY11" s="85"/>
      <c r="AZ11" s="72"/>
      <c r="BA11" s="72"/>
      <c r="BB11" s="72"/>
      <c r="BC11" s="72"/>
      <c r="BD11" s="72"/>
      <c r="BE11" s="72"/>
    </row>
    <row r="12" spans="1:57">
      <c r="A12" s="59" t="s">
        <v>9</v>
      </c>
      <c r="B12" s="77"/>
      <c r="C12" s="1">
        <f t="shared" ref="C12" si="0">PRODUCT(B12*3105.76)</f>
        <v>0</v>
      </c>
      <c r="D12" s="1"/>
      <c r="E12" s="1">
        <f t="shared" ref="E12" si="1">PRODUCT(D12*4165.28)</f>
        <v>0</v>
      </c>
      <c r="F12" s="94">
        <f t="shared" ref="F12" si="2">PRODUCT(B12*337.5)</f>
        <v>0</v>
      </c>
      <c r="G12" s="94">
        <f t="shared" ref="G12" si="3">PRODUCT(B12*207)</f>
        <v>0</v>
      </c>
      <c r="H12" s="95">
        <f t="shared" ref="H12:H13" si="4">SUM(C12+E12+F12+G12)</f>
        <v>0</v>
      </c>
      <c r="I12" s="80"/>
      <c r="J12" s="81"/>
      <c r="K12" s="79"/>
      <c r="L12" s="83"/>
      <c r="M12" s="104"/>
      <c r="N12" s="60">
        <v>1</v>
      </c>
      <c r="O12" s="1">
        <f t="shared" ref="O12:O19" si="5">PRODUCT(N12*49241.92)</f>
        <v>49241.919999999998</v>
      </c>
      <c r="P12" s="1">
        <v>4</v>
      </c>
      <c r="Q12" s="1">
        <f t="shared" ref="Q12:Q19" si="6">PRODUCT(P12*10443.71328)</f>
        <v>41774.85312</v>
      </c>
      <c r="R12" s="1">
        <v>22</v>
      </c>
      <c r="S12" s="1">
        <f t="shared" ref="S12:S19" si="7">PRODUCT(R12*2057.095)</f>
        <v>45256.09</v>
      </c>
      <c r="T12" s="107"/>
      <c r="U12" s="1"/>
      <c r="V12" s="106">
        <v>136273</v>
      </c>
      <c r="W12" s="46"/>
      <c r="X12" s="46">
        <f t="shared" ref="X12:X19" si="8">AVERAGE(W12*990)</f>
        <v>0</v>
      </c>
      <c r="Y12" s="51">
        <v>22</v>
      </c>
      <c r="Z12" s="51">
        <f t="shared" ref="Z12:Z19" si="9">AVERAGE(Y12*18)</f>
        <v>396</v>
      </c>
      <c r="AA12" s="51"/>
      <c r="AB12" s="51"/>
      <c r="AC12" s="61"/>
      <c r="AD12" s="61"/>
      <c r="AE12" s="61"/>
      <c r="AF12" s="61"/>
      <c r="AG12" s="62">
        <v>12</v>
      </c>
      <c r="AH12" s="62">
        <f t="shared" ref="AH12:AH19" si="10">AVERAGE(AG12*106)</f>
        <v>1272</v>
      </c>
      <c r="AI12" s="63">
        <v>1</v>
      </c>
      <c r="AJ12" s="63">
        <v>2372</v>
      </c>
      <c r="AK12" s="63">
        <v>12</v>
      </c>
      <c r="AL12" s="63">
        <v>11451</v>
      </c>
      <c r="AM12" s="64"/>
      <c r="AN12" s="64"/>
      <c r="AO12" s="63">
        <v>1</v>
      </c>
      <c r="AP12" s="63">
        <f t="shared" ref="AP12:AP19" si="11">PRODUCT(AO12*1435)</f>
        <v>1435</v>
      </c>
      <c r="AQ12" s="63">
        <v>22</v>
      </c>
      <c r="AR12" s="63">
        <f t="shared" ref="AR12:AR19" si="12">AVERAGE(AQ12*24)</f>
        <v>528</v>
      </c>
      <c r="AS12" s="64">
        <v>1</v>
      </c>
      <c r="AT12" s="64">
        <f>PRODUCT(AS12*2012)</f>
        <v>2012</v>
      </c>
      <c r="AU12" s="61"/>
      <c r="AV12" s="61">
        <f t="shared" ref="AV12:AV18" si="13">AVERAGE(AU12*9811)</f>
        <v>0</v>
      </c>
      <c r="AW12" s="81"/>
      <c r="AX12" s="220">
        <f t="shared" ref="AX12:AX19" si="14">SUM(H12+M12+V12+X12+Z12+AB12+AD12+AF12+AH12+AJ12+AL12+AN12+AP12+AR12+AT12+AV12+AW12)</f>
        <v>155739</v>
      </c>
      <c r="AY12" s="85"/>
      <c r="AZ12" s="72"/>
      <c r="BA12" s="72"/>
      <c r="BB12" s="72"/>
      <c r="BC12" s="72"/>
      <c r="BD12" s="72"/>
      <c r="BE12" s="72"/>
    </row>
    <row r="13" spans="1:57">
      <c r="A13" s="59" t="s">
        <v>10</v>
      </c>
      <c r="B13" s="77">
        <v>155</v>
      </c>
      <c r="C13" s="1">
        <f>PRODUCT(B13*1891.68)</f>
        <v>293210.40000000002</v>
      </c>
      <c r="D13" s="1">
        <v>6</v>
      </c>
      <c r="E13" s="1">
        <f>PRODUCT(D13*2560.32)</f>
        <v>15361.920000000002</v>
      </c>
      <c r="F13" s="94">
        <f>PRODUCT(B13*172.5)</f>
        <v>26737.5</v>
      </c>
      <c r="G13" s="94">
        <f>PRODUCT(B13*106)</f>
        <v>16430</v>
      </c>
      <c r="H13" s="95">
        <v>351740</v>
      </c>
      <c r="I13" s="80"/>
      <c r="J13" s="81"/>
      <c r="K13" s="79"/>
      <c r="L13" s="83"/>
      <c r="M13" s="104"/>
      <c r="N13" s="60">
        <v>1</v>
      </c>
      <c r="O13" s="1">
        <f t="shared" si="5"/>
        <v>49241.919999999998</v>
      </c>
      <c r="P13" s="1">
        <v>16</v>
      </c>
      <c r="Q13" s="1">
        <f t="shared" si="6"/>
        <v>167099.41248</v>
      </c>
      <c r="R13" s="1">
        <v>407</v>
      </c>
      <c r="S13" s="1">
        <f t="shared" si="7"/>
        <v>837237.66499999992</v>
      </c>
      <c r="T13" s="107"/>
      <c r="U13" s="1"/>
      <c r="V13" s="106">
        <v>1053579</v>
      </c>
      <c r="W13" s="46"/>
      <c r="X13" s="46">
        <f t="shared" si="8"/>
        <v>0</v>
      </c>
      <c r="Y13" s="51">
        <v>407</v>
      </c>
      <c r="Z13" s="51">
        <f t="shared" si="9"/>
        <v>7326</v>
      </c>
      <c r="AA13" s="51"/>
      <c r="AB13" s="51"/>
      <c r="AC13" s="61">
        <v>26</v>
      </c>
      <c r="AD13" s="61">
        <f t="shared" ref="AD13:AD19" si="15">AVERAGE(AC13*516)</f>
        <v>13416</v>
      </c>
      <c r="AE13" s="61">
        <v>11</v>
      </c>
      <c r="AF13" s="61">
        <f t="shared" ref="AF13" si="16">AVERAGE(AE13*3868)</f>
        <v>42548</v>
      </c>
      <c r="AG13" s="62">
        <v>242</v>
      </c>
      <c r="AH13" s="62">
        <f t="shared" si="10"/>
        <v>25652</v>
      </c>
      <c r="AI13" s="63">
        <v>11</v>
      </c>
      <c r="AJ13" s="63">
        <v>26094</v>
      </c>
      <c r="AK13" s="63">
        <v>295</v>
      </c>
      <c r="AL13" s="63">
        <v>281500</v>
      </c>
      <c r="AM13" s="64"/>
      <c r="AN13" s="64"/>
      <c r="AO13" s="63">
        <v>1</v>
      </c>
      <c r="AP13" s="63">
        <f t="shared" si="11"/>
        <v>1435</v>
      </c>
      <c r="AQ13" s="63">
        <v>407</v>
      </c>
      <c r="AR13" s="63">
        <f t="shared" si="12"/>
        <v>9768</v>
      </c>
      <c r="AS13" s="64"/>
      <c r="AT13" s="64"/>
      <c r="AU13" s="61"/>
      <c r="AV13" s="61">
        <f t="shared" si="13"/>
        <v>0</v>
      </c>
      <c r="AW13" s="81"/>
      <c r="AX13" s="220">
        <f t="shared" si="14"/>
        <v>1813058</v>
      </c>
      <c r="AY13" s="85"/>
      <c r="AZ13" s="72"/>
      <c r="BA13" s="72"/>
      <c r="BB13" s="72"/>
      <c r="BC13" s="72"/>
      <c r="BD13" s="72"/>
      <c r="BE13" s="72"/>
    </row>
    <row r="14" spans="1:57">
      <c r="A14" s="59" t="s">
        <v>11</v>
      </c>
      <c r="B14" s="77"/>
      <c r="C14" s="1">
        <f t="shared" ref="C14:C19" si="17">PRODUCT(B14*2807.9)</f>
        <v>0</v>
      </c>
      <c r="D14" s="1"/>
      <c r="E14" s="1">
        <f t="shared" ref="E14:E19" si="18">AVERAGE(D14*2823.32)</f>
        <v>0</v>
      </c>
      <c r="F14" s="94"/>
      <c r="G14" s="94"/>
      <c r="H14" s="95">
        <f t="shared" ref="H14:H19" si="19">SUM(C14+E14+F14)</f>
        <v>0</v>
      </c>
      <c r="I14" s="80"/>
      <c r="J14" s="81"/>
      <c r="K14" s="79"/>
      <c r="L14" s="83"/>
      <c r="M14" s="104"/>
      <c r="N14" s="60">
        <v>1</v>
      </c>
      <c r="O14" s="1">
        <f t="shared" si="5"/>
        <v>49241.919999999998</v>
      </c>
      <c r="P14" s="1">
        <v>4</v>
      </c>
      <c r="Q14" s="1">
        <f t="shared" si="6"/>
        <v>41774.85312</v>
      </c>
      <c r="R14" s="1">
        <v>60</v>
      </c>
      <c r="S14" s="1">
        <f t="shared" si="7"/>
        <v>123425.69999999998</v>
      </c>
      <c r="T14" s="107"/>
      <c r="U14" s="1"/>
      <c r="V14" s="106">
        <v>214443</v>
      </c>
      <c r="W14" s="46"/>
      <c r="X14" s="46">
        <f t="shared" si="8"/>
        <v>0</v>
      </c>
      <c r="Y14" s="51">
        <v>60</v>
      </c>
      <c r="Z14" s="51">
        <f t="shared" si="9"/>
        <v>1080</v>
      </c>
      <c r="AA14" s="51"/>
      <c r="AB14" s="51"/>
      <c r="AC14" s="61">
        <v>5</v>
      </c>
      <c r="AD14" s="61">
        <f t="shared" si="15"/>
        <v>2580</v>
      </c>
      <c r="AE14" s="61"/>
      <c r="AF14" s="61"/>
      <c r="AG14" s="62">
        <v>35</v>
      </c>
      <c r="AH14" s="62">
        <f t="shared" si="10"/>
        <v>3710</v>
      </c>
      <c r="AI14" s="63">
        <v>1</v>
      </c>
      <c r="AJ14" s="63">
        <v>2372</v>
      </c>
      <c r="AK14" s="63">
        <v>25</v>
      </c>
      <c r="AL14" s="63">
        <v>23856.000000000004</v>
      </c>
      <c r="AM14" s="64"/>
      <c r="AN14" s="64"/>
      <c r="AO14" s="63">
        <v>1</v>
      </c>
      <c r="AP14" s="63">
        <f t="shared" si="11"/>
        <v>1435</v>
      </c>
      <c r="AQ14" s="63">
        <v>60</v>
      </c>
      <c r="AR14" s="63">
        <f t="shared" si="12"/>
        <v>1440</v>
      </c>
      <c r="AS14" s="64"/>
      <c r="AT14" s="64"/>
      <c r="AU14" s="61"/>
      <c r="AV14" s="61">
        <f t="shared" si="13"/>
        <v>0</v>
      </c>
      <c r="AW14" s="81"/>
      <c r="AX14" s="220">
        <f t="shared" si="14"/>
        <v>250916</v>
      </c>
      <c r="AY14" s="85"/>
      <c r="AZ14" s="72"/>
      <c r="BA14" s="72"/>
      <c r="BB14" s="72"/>
      <c r="BC14" s="72"/>
      <c r="BD14" s="72"/>
      <c r="BE14" s="72"/>
    </row>
    <row r="15" spans="1:57">
      <c r="A15" s="59" t="s">
        <v>12</v>
      </c>
      <c r="B15" s="77"/>
      <c r="C15" s="1">
        <f t="shared" si="17"/>
        <v>0</v>
      </c>
      <c r="D15" s="1"/>
      <c r="E15" s="1">
        <f t="shared" si="18"/>
        <v>0</v>
      </c>
      <c r="F15" s="94"/>
      <c r="G15" s="94"/>
      <c r="H15" s="95">
        <f t="shared" si="19"/>
        <v>0</v>
      </c>
      <c r="I15" s="80"/>
      <c r="J15" s="81"/>
      <c r="K15" s="79"/>
      <c r="L15" s="83"/>
      <c r="M15" s="104"/>
      <c r="N15" s="60">
        <v>1</v>
      </c>
      <c r="O15" s="1">
        <f t="shared" si="5"/>
        <v>49241.919999999998</v>
      </c>
      <c r="P15" s="1">
        <v>4</v>
      </c>
      <c r="Q15" s="1">
        <f t="shared" si="6"/>
        <v>41774.85312</v>
      </c>
      <c r="R15" s="1">
        <v>38</v>
      </c>
      <c r="S15" s="1">
        <f t="shared" si="7"/>
        <v>78169.609999999986</v>
      </c>
      <c r="T15" s="107"/>
      <c r="U15" s="1"/>
      <c r="V15" s="106">
        <v>169186</v>
      </c>
      <c r="W15" s="46"/>
      <c r="X15" s="46">
        <f t="shared" si="8"/>
        <v>0</v>
      </c>
      <c r="Y15" s="51">
        <v>38</v>
      </c>
      <c r="Z15" s="51">
        <f t="shared" si="9"/>
        <v>684</v>
      </c>
      <c r="AA15" s="51"/>
      <c r="AB15" s="51"/>
      <c r="AC15" s="61"/>
      <c r="AD15" s="61"/>
      <c r="AE15" s="61"/>
      <c r="AF15" s="61"/>
      <c r="AG15" s="62">
        <v>18</v>
      </c>
      <c r="AH15" s="62">
        <f t="shared" si="10"/>
        <v>1908</v>
      </c>
      <c r="AI15" s="63">
        <v>1</v>
      </c>
      <c r="AJ15" s="63">
        <v>2372</v>
      </c>
      <c r="AK15" s="63">
        <v>17</v>
      </c>
      <c r="AL15" s="63">
        <v>16222</v>
      </c>
      <c r="AM15" s="64"/>
      <c r="AN15" s="64"/>
      <c r="AO15" s="63">
        <v>1</v>
      </c>
      <c r="AP15" s="63">
        <f t="shared" si="11"/>
        <v>1435</v>
      </c>
      <c r="AQ15" s="63">
        <v>38</v>
      </c>
      <c r="AR15" s="63">
        <f t="shared" si="12"/>
        <v>912</v>
      </c>
      <c r="AS15" s="64"/>
      <c r="AT15" s="64"/>
      <c r="AU15" s="61"/>
      <c r="AV15" s="61">
        <f t="shared" si="13"/>
        <v>0</v>
      </c>
      <c r="AW15" s="81"/>
      <c r="AX15" s="220">
        <f t="shared" si="14"/>
        <v>192719</v>
      </c>
      <c r="AY15" s="85"/>
      <c r="AZ15" s="72"/>
      <c r="BA15" s="72"/>
      <c r="BB15" s="72"/>
      <c r="BC15" s="72"/>
      <c r="BD15" s="72"/>
      <c r="BE15" s="72"/>
    </row>
    <row r="16" spans="1:57">
      <c r="A16" s="59" t="s">
        <v>13</v>
      </c>
      <c r="B16" s="77"/>
      <c r="C16" s="1">
        <f t="shared" si="17"/>
        <v>0</v>
      </c>
      <c r="D16" s="1"/>
      <c r="E16" s="1">
        <f t="shared" si="18"/>
        <v>0</v>
      </c>
      <c r="F16" s="94"/>
      <c r="G16" s="94"/>
      <c r="H16" s="95">
        <f t="shared" si="19"/>
        <v>0</v>
      </c>
      <c r="I16" s="80"/>
      <c r="J16" s="81"/>
      <c r="K16" s="79"/>
      <c r="L16" s="83"/>
      <c r="M16" s="104"/>
      <c r="N16" s="60">
        <v>1</v>
      </c>
      <c r="O16" s="1">
        <f t="shared" si="5"/>
        <v>49241.919999999998</v>
      </c>
      <c r="P16" s="1">
        <v>4</v>
      </c>
      <c r="Q16" s="1">
        <f t="shared" si="6"/>
        <v>41774.85312</v>
      </c>
      <c r="R16" s="1">
        <v>14</v>
      </c>
      <c r="S16" s="1">
        <f t="shared" si="7"/>
        <v>28799.329999999998</v>
      </c>
      <c r="T16" s="107"/>
      <c r="U16" s="1"/>
      <c r="V16" s="106">
        <v>119816</v>
      </c>
      <c r="W16" s="46"/>
      <c r="X16" s="46">
        <f t="shared" si="8"/>
        <v>0</v>
      </c>
      <c r="Y16" s="51">
        <v>14</v>
      </c>
      <c r="Z16" s="51">
        <f t="shared" si="9"/>
        <v>252</v>
      </c>
      <c r="AA16" s="51"/>
      <c r="AB16" s="51"/>
      <c r="AC16" s="61"/>
      <c r="AD16" s="61"/>
      <c r="AE16" s="61"/>
      <c r="AF16" s="61"/>
      <c r="AG16" s="62">
        <v>7</v>
      </c>
      <c r="AH16" s="62">
        <f t="shared" si="10"/>
        <v>742</v>
      </c>
      <c r="AI16" s="63"/>
      <c r="AJ16" s="63">
        <v>0</v>
      </c>
      <c r="AK16" s="63"/>
      <c r="AL16" s="63">
        <v>0</v>
      </c>
      <c r="AM16" s="64"/>
      <c r="AN16" s="64"/>
      <c r="AO16" s="63">
        <v>1</v>
      </c>
      <c r="AP16" s="63">
        <f t="shared" si="11"/>
        <v>1435</v>
      </c>
      <c r="AQ16" s="63">
        <v>14</v>
      </c>
      <c r="AR16" s="63">
        <f t="shared" si="12"/>
        <v>336</v>
      </c>
      <c r="AS16" s="64"/>
      <c r="AT16" s="64"/>
      <c r="AU16" s="61"/>
      <c r="AV16" s="61">
        <f t="shared" si="13"/>
        <v>0</v>
      </c>
      <c r="AW16" s="81"/>
      <c r="AX16" s="220">
        <f t="shared" si="14"/>
        <v>122581</v>
      </c>
      <c r="AY16" s="85"/>
      <c r="AZ16" s="72"/>
      <c r="BA16" s="72"/>
      <c r="BB16" s="72"/>
      <c r="BC16" s="72"/>
      <c r="BD16" s="72"/>
      <c r="BE16" s="72"/>
    </row>
    <row r="17" spans="1:57">
      <c r="A17" s="59" t="s">
        <v>14</v>
      </c>
      <c r="B17" s="77"/>
      <c r="C17" s="1">
        <f t="shared" si="17"/>
        <v>0</v>
      </c>
      <c r="D17" s="1"/>
      <c r="E17" s="1">
        <f t="shared" si="18"/>
        <v>0</v>
      </c>
      <c r="F17" s="94"/>
      <c r="G17" s="94"/>
      <c r="H17" s="95">
        <f t="shared" si="19"/>
        <v>0</v>
      </c>
      <c r="I17" s="80"/>
      <c r="J17" s="81"/>
      <c r="K17" s="79"/>
      <c r="L17" s="83"/>
      <c r="M17" s="104"/>
      <c r="N17" s="60">
        <v>1</v>
      </c>
      <c r="O17" s="1">
        <f t="shared" si="5"/>
        <v>49241.919999999998</v>
      </c>
      <c r="P17" s="1">
        <v>4</v>
      </c>
      <c r="Q17" s="1">
        <f t="shared" si="6"/>
        <v>41774.85312</v>
      </c>
      <c r="R17" s="1">
        <v>32</v>
      </c>
      <c r="S17" s="1">
        <f t="shared" si="7"/>
        <v>65827.039999999994</v>
      </c>
      <c r="T17" s="107"/>
      <c r="U17" s="1"/>
      <c r="V17" s="106">
        <v>156844</v>
      </c>
      <c r="W17" s="46"/>
      <c r="X17" s="46">
        <f t="shared" si="8"/>
        <v>0</v>
      </c>
      <c r="Y17" s="51">
        <v>32</v>
      </c>
      <c r="Z17" s="51">
        <f t="shared" si="9"/>
        <v>576</v>
      </c>
      <c r="AA17" s="51"/>
      <c r="AB17" s="51"/>
      <c r="AC17" s="61">
        <v>1</v>
      </c>
      <c r="AD17" s="61">
        <f t="shared" si="15"/>
        <v>516</v>
      </c>
      <c r="AE17" s="61"/>
      <c r="AF17" s="61"/>
      <c r="AG17" s="62">
        <v>20</v>
      </c>
      <c r="AH17" s="62">
        <f t="shared" si="10"/>
        <v>2120</v>
      </c>
      <c r="AI17" s="63">
        <v>1</v>
      </c>
      <c r="AJ17" s="63">
        <v>2372</v>
      </c>
      <c r="AK17" s="63">
        <v>19</v>
      </c>
      <c r="AL17" s="63">
        <v>18131</v>
      </c>
      <c r="AM17" s="64"/>
      <c r="AN17" s="64"/>
      <c r="AO17" s="63">
        <v>1</v>
      </c>
      <c r="AP17" s="63">
        <f t="shared" si="11"/>
        <v>1435</v>
      </c>
      <c r="AQ17" s="63">
        <v>32</v>
      </c>
      <c r="AR17" s="63">
        <f t="shared" si="12"/>
        <v>768</v>
      </c>
      <c r="AS17" s="64"/>
      <c r="AT17" s="64"/>
      <c r="AU17" s="61"/>
      <c r="AV17" s="61">
        <f t="shared" si="13"/>
        <v>0</v>
      </c>
      <c r="AW17" s="81"/>
      <c r="AX17" s="220">
        <f t="shared" si="14"/>
        <v>182762</v>
      </c>
      <c r="AY17" s="85"/>
      <c r="AZ17" s="72"/>
      <c r="BA17" s="72"/>
      <c r="BB17" s="72"/>
      <c r="BC17" s="72"/>
      <c r="BD17" s="72"/>
      <c r="BE17" s="72"/>
    </row>
    <row r="18" spans="1:57">
      <c r="A18" s="59" t="s">
        <v>15</v>
      </c>
      <c r="B18" s="77"/>
      <c r="C18" s="1">
        <f t="shared" si="17"/>
        <v>0</v>
      </c>
      <c r="D18" s="1"/>
      <c r="E18" s="1">
        <f t="shared" si="18"/>
        <v>0</v>
      </c>
      <c r="F18" s="94"/>
      <c r="G18" s="94"/>
      <c r="H18" s="95">
        <f t="shared" si="19"/>
        <v>0</v>
      </c>
      <c r="I18" s="80"/>
      <c r="J18" s="81"/>
      <c r="K18" s="79"/>
      <c r="L18" s="83"/>
      <c r="M18" s="104"/>
      <c r="N18" s="60">
        <v>1</v>
      </c>
      <c r="O18" s="1">
        <f t="shared" si="5"/>
        <v>49241.919999999998</v>
      </c>
      <c r="P18" s="1">
        <v>4</v>
      </c>
      <c r="Q18" s="1">
        <f t="shared" si="6"/>
        <v>41774.85312</v>
      </c>
      <c r="R18" s="1">
        <v>22</v>
      </c>
      <c r="S18" s="1">
        <f t="shared" si="7"/>
        <v>45256.09</v>
      </c>
      <c r="T18" s="107"/>
      <c r="U18" s="1"/>
      <c r="V18" s="106">
        <v>136273</v>
      </c>
      <c r="W18" s="46"/>
      <c r="X18" s="46">
        <f t="shared" si="8"/>
        <v>0</v>
      </c>
      <c r="Y18" s="51">
        <v>22</v>
      </c>
      <c r="Z18" s="51">
        <f t="shared" si="9"/>
        <v>396</v>
      </c>
      <c r="AA18" s="51"/>
      <c r="AB18" s="51"/>
      <c r="AC18" s="61">
        <v>1</v>
      </c>
      <c r="AD18" s="61">
        <f t="shared" si="15"/>
        <v>516</v>
      </c>
      <c r="AE18" s="61"/>
      <c r="AF18" s="61"/>
      <c r="AG18" s="62">
        <v>14</v>
      </c>
      <c r="AH18" s="62">
        <f t="shared" si="10"/>
        <v>1484</v>
      </c>
      <c r="AI18" s="63">
        <v>2</v>
      </c>
      <c r="AJ18" s="63">
        <v>4744</v>
      </c>
      <c r="AK18" s="63">
        <v>22</v>
      </c>
      <c r="AL18" s="63">
        <v>20994</v>
      </c>
      <c r="AM18" s="64"/>
      <c r="AN18" s="64"/>
      <c r="AO18" s="63">
        <v>1</v>
      </c>
      <c r="AP18" s="63">
        <f t="shared" si="11"/>
        <v>1435</v>
      </c>
      <c r="AQ18" s="63">
        <v>22</v>
      </c>
      <c r="AR18" s="63">
        <f t="shared" si="12"/>
        <v>528</v>
      </c>
      <c r="AS18" s="64"/>
      <c r="AT18" s="64"/>
      <c r="AU18" s="61"/>
      <c r="AV18" s="61">
        <f t="shared" si="13"/>
        <v>0</v>
      </c>
      <c r="AW18" s="81"/>
      <c r="AX18" s="220">
        <f t="shared" si="14"/>
        <v>166370</v>
      </c>
      <c r="AY18" s="85"/>
      <c r="AZ18" s="72"/>
      <c r="BA18" s="72"/>
      <c r="BB18" s="72"/>
      <c r="BC18" s="72"/>
      <c r="BD18" s="72"/>
      <c r="BE18" s="72"/>
    </row>
    <row r="19" spans="1:57" ht="15.75" thickBot="1">
      <c r="A19" s="222" t="s">
        <v>16</v>
      </c>
      <c r="B19" s="223"/>
      <c r="C19" s="224">
        <f t="shared" si="17"/>
        <v>0</v>
      </c>
      <c r="D19" s="224"/>
      <c r="E19" s="224">
        <f t="shared" si="18"/>
        <v>0</v>
      </c>
      <c r="F19" s="225"/>
      <c r="G19" s="225"/>
      <c r="H19" s="226">
        <f t="shared" si="19"/>
        <v>0</v>
      </c>
      <c r="I19" s="227"/>
      <c r="J19" s="228"/>
      <c r="K19" s="229"/>
      <c r="L19" s="230"/>
      <c r="M19" s="231"/>
      <c r="N19" s="232">
        <v>1</v>
      </c>
      <c r="O19" s="224">
        <f t="shared" si="5"/>
        <v>49241.919999999998</v>
      </c>
      <c r="P19" s="224">
        <v>9</v>
      </c>
      <c r="Q19" s="224">
        <f t="shared" si="6"/>
        <v>93993.419519999996</v>
      </c>
      <c r="R19" s="224">
        <v>155</v>
      </c>
      <c r="S19" s="224">
        <f t="shared" si="7"/>
        <v>318849.72499999998</v>
      </c>
      <c r="T19" s="233"/>
      <c r="U19" s="224"/>
      <c r="V19" s="234">
        <v>462085</v>
      </c>
      <c r="W19" s="235"/>
      <c r="X19" s="235">
        <f t="shared" si="8"/>
        <v>0</v>
      </c>
      <c r="Y19" s="236">
        <v>155</v>
      </c>
      <c r="Z19" s="236">
        <f t="shared" si="9"/>
        <v>2790</v>
      </c>
      <c r="AA19" s="236"/>
      <c r="AB19" s="236"/>
      <c r="AC19" s="237">
        <v>5</v>
      </c>
      <c r="AD19" s="237">
        <f t="shared" si="15"/>
        <v>2580</v>
      </c>
      <c r="AE19" s="237"/>
      <c r="AF19" s="237"/>
      <c r="AG19" s="238">
        <v>78</v>
      </c>
      <c r="AH19" s="238">
        <f t="shared" si="10"/>
        <v>8268</v>
      </c>
      <c r="AI19" s="239">
        <v>5</v>
      </c>
      <c r="AJ19" s="239">
        <v>11860</v>
      </c>
      <c r="AK19" s="239">
        <v>132</v>
      </c>
      <c r="AL19" s="239">
        <v>125960</v>
      </c>
      <c r="AM19" s="240"/>
      <c r="AN19" s="240"/>
      <c r="AO19" s="239">
        <v>1</v>
      </c>
      <c r="AP19" s="239">
        <f t="shared" si="11"/>
        <v>1435</v>
      </c>
      <c r="AQ19" s="239">
        <v>155</v>
      </c>
      <c r="AR19" s="239">
        <f t="shared" si="12"/>
        <v>3720</v>
      </c>
      <c r="AS19" s="240"/>
      <c r="AT19" s="240"/>
      <c r="AU19" s="237">
        <v>4</v>
      </c>
      <c r="AV19" s="237">
        <f>AVERAGE(AU19*5224)</f>
        <v>20896</v>
      </c>
      <c r="AW19" s="228"/>
      <c r="AX19" s="221">
        <f t="shared" si="14"/>
        <v>639594</v>
      </c>
      <c r="AY19" s="85"/>
      <c r="AZ19" s="72"/>
      <c r="BA19" s="72"/>
      <c r="BB19" s="72"/>
      <c r="BC19" s="72"/>
      <c r="BD19" s="72"/>
      <c r="BE19" s="72"/>
    </row>
    <row r="20" spans="1:57" s="116" customFormat="1" ht="15.75" thickBot="1">
      <c r="A20" s="252"/>
      <c r="B20" s="253">
        <f>SUM(B11:B19)</f>
        <v>155</v>
      </c>
      <c r="C20" s="254">
        <f>SUM(C11:C19)</f>
        <v>293210.40000000002</v>
      </c>
      <c r="D20" s="254">
        <f>SUM(D11:D19)</f>
        <v>6</v>
      </c>
      <c r="E20" s="254">
        <f>SUM(E11:E19)</f>
        <v>15361.920000000002</v>
      </c>
      <c r="F20" s="254">
        <f t="shared" ref="F20:AW20" si="20">SUM(F11:F19)</f>
        <v>26737.5</v>
      </c>
      <c r="G20" s="254">
        <f t="shared" si="20"/>
        <v>16430</v>
      </c>
      <c r="H20" s="255">
        <f t="shared" si="20"/>
        <v>351740</v>
      </c>
      <c r="I20" s="256">
        <f t="shared" si="20"/>
        <v>12</v>
      </c>
      <c r="J20" s="256">
        <f t="shared" si="20"/>
        <v>168819.84</v>
      </c>
      <c r="K20" s="256">
        <f t="shared" si="20"/>
        <v>247</v>
      </c>
      <c r="L20" s="256">
        <f t="shared" si="20"/>
        <v>624949.92000000004</v>
      </c>
      <c r="M20" s="256">
        <f t="shared" si="20"/>
        <v>793770</v>
      </c>
      <c r="N20" s="257">
        <f t="shared" si="20"/>
        <v>9</v>
      </c>
      <c r="O20" s="258">
        <f t="shared" si="20"/>
        <v>443177.27999999991</v>
      </c>
      <c r="P20" s="258">
        <f t="shared" si="20"/>
        <v>64</v>
      </c>
      <c r="Q20" s="258">
        <f t="shared" si="20"/>
        <v>668397.64992</v>
      </c>
      <c r="R20" s="258">
        <f t="shared" si="20"/>
        <v>1031</v>
      </c>
      <c r="S20" s="258">
        <f t="shared" si="20"/>
        <v>2120864.9449999998</v>
      </c>
      <c r="T20" s="258">
        <f t="shared" si="20"/>
        <v>39260</v>
      </c>
      <c r="U20" s="258">
        <f t="shared" si="20"/>
        <v>0</v>
      </c>
      <c r="V20" s="258">
        <f t="shared" si="20"/>
        <v>3271700</v>
      </c>
      <c r="W20" s="259">
        <f t="shared" si="20"/>
        <v>48</v>
      </c>
      <c r="X20" s="259">
        <f t="shared" si="20"/>
        <v>28320</v>
      </c>
      <c r="Y20" s="260">
        <f t="shared" si="20"/>
        <v>1278</v>
      </c>
      <c r="Z20" s="260">
        <f t="shared" si="20"/>
        <v>23004</v>
      </c>
      <c r="AA20" s="260">
        <f t="shared" si="20"/>
        <v>10</v>
      </c>
      <c r="AB20" s="260">
        <f t="shared" si="20"/>
        <v>110</v>
      </c>
      <c r="AC20" s="261">
        <f t="shared" si="20"/>
        <v>53</v>
      </c>
      <c r="AD20" s="261">
        <f t="shared" si="20"/>
        <v>27348</v>
      </c>
      <c r="AE20" s="261">
        <f t="shared" si="20"/>
        <v>26</v>
      </c>
      <c r="AF20" s="261">
        <f t="shared" si="20"/>
        <v>100568</v>
      </c>
      <c r="AG20" s="262">
        <f t="shared" si="20"/>
        <v>547</v>
      </c>
      <c r="AH20" s="262">
        <f t="shared" si="20"/>
        <v>57982</v>
      </c>
      <c r="AI20" s="263">
        <f t="shared" si="20"/>
        <v>30</v>
      </c>
      <c r="AJ20" s="263">
        <f t="shared" si="20"/>
        <v>71163</v>
      </c>
      <c r="AK20" s="263">
        <f t="shared" si="20"/>
        <v>665</v>
      </c>
      <c r="AL20" s="263">
        <f t="shared" si="20"/>
        <v>634571</v>
      </c>
      <c r="AM20" s="254">
        <f t="shared" si="20"/>
        <v>337</v>
      </c>
      <c r="AN20" s="254">
        <f t="shared" si="20"/>
        <v>19439</v>
      </c>
      <c r="AO20" s="263">
        <f t="shared" si="20"/>
        <v>9</v>
      </c>
      <c r="AP20" s="263">
        <f t="shared" si="20"/>
        <v>12915</v>
      </c>
      <c r="AQ20" s="263">
        <f t="shared" si="20"/>
        <v>1278</v>
      </c>
      <c r="AR20" s="263">
        <f t="shared" si="20"/>
        <v>30672</v>
      </c>
      <c r="AS20" s="254">
        <f t="shared" si="20"/>
        <v>4</v>
      </c>
      <c r="AT20" s="254">
        <f t="shared" si="20"/>
        <v>14084</v>
      </c>
      <c r="AU20" s="261">
        <f t="shared" si="20"/>
        <v>5</v>
      </c>
      <c r="AV20" s="261">
        <f t="shared" si="20"/>
        <v>26120</v>
      </c>
      <c r="AW20" s="264">
        <f t="shared" si="20"/>
        <v>34626</v>
      </c>
      <c r="AX20" s="216">
        <f>SUM(H20+M20+V20+X20+Z20+AB20+AD20+AF20+AH20+AJ20+AL20+AN20+AP20+AR20+AT20+AV20+AW20)</f>
        <v>5498132</v>
      </c>
      <c r="AZ20" s="265"/>
      <c r="BA20" s="265"/>
      <c r="BB20" s="265"/>
      <c r="BC20" s="265"/>
      <c r="BD20" s="265"/>
      <c r="BE20" s="265"/>
    </row>
    <row r="21" spans="1:57" ht="15.75" thickBot="1">
      <c r="A21" s="66"/>
      <c r="B21" s="67"/>
      <c r="C21" s="67"/>
      <c r="D21" s="67"/>
      <c r="E21" s="67"/>
      <c r="F21" s="67"/>
      <c r="G21" s="67"/>
      <c r="H21" s="241"/>
      <c r="I21" s="242"/>
      <c r="J21" s="242"/>
      <c r="K21" s="242"/>
      <c r="L21" s="243"/>
      <c r="M21" s="243"/>
      <c r="N21" s="241"/>
      <c r="O21" s="241"/>
      <c r="P21" s="241"/>
      <c r="Q21" s="244"/>
      <c r="R21" s="241"/>
      <c r="S21" s="244"/>
      <c r="T21" s="241"/>
      <c r="U21" s="241"/>
      <c r="V21" s="245"/>
      <c r="W21" s="245"/>
      <c r="X21" s="246"/>
      <c r="Y21" s="245"/>
      <c r="Z21" s="246"/>
      <c r="AA21" s="247"/>
      <c r="AB21" s="247"/>
      <c r="AC21" s="245"/>
      <c r="AD21" s="248"/>
      <c r="AE21" s="245"/>
      <c r="AF21" s="246"/>
      <c r="AG21" s="245"/>
      <c r="AH21" s="246"/>
      <c r="AI21" s="245"/>
      <c r="AJ21" s="246"/>
      <c r="AK21" s="245"/>
      <c r="AL21" s="246"/>
      <c r="AM21" s="245"/>
      <c r="AN21" s="246"/>
      <c r="AO21" s="245"/>
      <c r="AP21" s="249"/>
      <c r="AQ21" s="245"/>
      <c r="AR21" s="246"/>
      <c r="AS21" s="245"/>
      <c r="AT21" s="249"/>
      <c r="AU21" s="245"/>
      <c r="AV21" s="249"/>
      <c r="AW21" s="250"/>
      <c r="AX21" s="251"/>
      <c r="AZ21" s="72"/>
      <c r="BA21" s="72"/>
      <c r="BB21" s="72"/>
      <c r="BC21" s="72"/>
      <c r="BD21" s="72"/>
      <c r="BE21" s="72"/>
    </row>
    <row r="22" spans="1:57" ht="15.75" thickBot="1">
      <c r="A22" s="66"/>
      <c r="B22" s="67"/>
      <c r="C22" s="67"/>
      <c r="D22" s="67"/>
      <c r="E22" s="67"/>
      <c r="F22" s="67"/>
      <c r="G22" s="67"/>
      <c r="H22" s="67"/>
      <c r="I22" s="67"/>
      <c r="J22" s="67"/>
      <c r="K22" s="67"/>
      <c r="L22" s="67"/>
      <c r="M22" s="67"/>
      <c r="N22" s="67"/>
      <c r="O22" s="70"/>
      <c r="P22" s="67"/>
      <c r="Q22" s="70"/>
      <c r="R22" s="67"/>
      <c r="S22" s="70"/>
      <c r="T22" s="70"/>
      <c r="U22" s="70"/>
      <c r="V22" s="70"/>
      <c r="W22" s="67"/>
      <c r="X22" s="70"/>
      <c r="Y22" s="67"/>
      <c r="Z22" s="70"/>
      <c r="AA22" s="70"/>
      <c r="AB22" s="70"/>
      <c r="AC22" s="67"/>
      <c r="AD22" s="70"/>
      <c r="AE22" s="67"/>
      <c r="AF22" s="70"/>
      <c r="AG22" s="67"/>
      <c r="AH22" s="70"/>
      <c r="AI22" s="67"/>
      <c r="AJ22" s="70"/>
      <c r="AK22" s="67"/>
      <c r="AL22" s="70"/>
      <c r="AM22" s="67"/>
      <c r="AN22" s="70"/>
      <c r="AO22" s="67"/>
      <c r="AP22" s="70"/>
      <c r="AQ22" s="67"/>
      <c r="AR22" s="70"/>
      <c r="AS22" s="67"/>
      <c r="AT22" s="70"/>
      <c r="AU22" s="67"/>
      <c r="AV22" s="70"/>
      <c r="AW22" s="73"/>
      <c r="AX22" s="68"/>
      <c r="AZ22" s="72"/>
      <c r="BA22" s="72"/>
      <c r="BB22" s="72"/>
      <c r="BC22" s="72"/>
      <c r="BD22" s="72"/>
      <c r="BE22" s="72"/>
    </row>
  </sheetData>
  <mergeCells count="28">
    <mergeCell ref="B10:E10"/>
    <mergeCell ref="N10:S10"/>
    <mergeCell ref="W8:W9"/>
    <mergeCell ref="Y8:Y9"/>
    <mergeCell ref="AC8:AC9"/>
    <mergeCell ref="V8:V9"/>
    <mergeCell ref="K8:K9"/>
    <mergeCell ref="P8:P9"/>
    <mergeCell ref="R8:R9"/>
    <mergeCell ref="T8:T9"/>
    <mergeCell ref="U8:U9"/>
    <mergeCell ref="AA8:AB9"/>
    <mergeCell ref="E1:K1"/>
    <mergeCell ref="A2:AX2"/>
    <mergeCell ref="A3:AX3"/>
    <mergeCell ref="A7:A9"/>
    <mergeCell ref="B7:H7"/>
    <mergeCell ref="I7:L7"/>
    <mergeCell ref="N7:V7"/>
    <mergeCell ref="B8:B9"/>
    <mergeCell ref="D8:D9"/>
    <mergeCell ref="H8:H9"/>
    <mergeCell ref="AO8:AR8"/>
    <mergeCell ref="AW8:AW9"/>
    <mergeCell ref="AX8:AX9"/>
    <mergeCell ref="AG8:AG9"/>
    <mergeCell ref="AI8:AI9"/>
    <mergeCell ref="AN8:AN9"/>
  </mergeCells>
  <pageMargins left="0" right="0" top="0.74803149606299213" bottom="0" header="0.31496062992125984" footer="0.31496062992125984"/>
  <pageSetup paperSize="9" scale="87" orientation="landscape" r:id="rId1"/>
  <colBreaks count="2" manualBreakCount="2">
    <brk id="22" max="1048575" man="1"/>
    <brk id="3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3</vt:i4>
      </vt:variant>
    </vt:vector>
  </HeadingPairs>
  <TitlesOfParts>
    <vt:vector size="3" baseType="lpstr">
      <vt:lpstr>за попълване </vt:lpstr>
      <vt:lpstr>за попълване - ИП</vt:lpstr>
      <vt:lpstr>Ф.2026 добавки</vt:lpstr>
    </vt:vector>
  </TitlesOfParts>
  <Company>Obshtina Kotel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Stefka</dc:creator>
  <cp:lastModifiedBy>Стефка Куцарова</cp:lastModifiedBy>
  <cp:lastPrinted>2026-08-31T05:56:35Z</cp:lastPrinted>
  <dcterms:created xsi:type="dcterms:W3CDTF">2011-02-24T08:40:37Z</dcterms:created>
  <dcterms:modified xsi:type="dcterms:W3CDTF">2026-09-11T06:50:30Z</dcterms:modified>
</cp:coreProperties>
</file>